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activeTab="4"/>
  </bookViews>
  <sheets>
    <sheet name="PROBABILIDAD" sheetId="1" r:id="rId1"/>
    <sheet name="IMPACTO" sheetId="2" r:id="rId2"/>
    <sheet name="MATRIZ DE CALIFICACIÓN" sheetId="3" r:id="rId3"/>
    <sheet name="ZONA DE RIESGO" sheetId="4" r:id="rId4"/>
    <sheet name="AP-SIG-RG-15" sheetId="5" r:id="rId5"/>
  </sheets>
  <definedNames>
    <definedName name="_xlnm.Print_Area" localSheetId="4">'AP-SIG-RG-15'!$A$1:$P$26</definedName>
    <definedName name="Competencia">#REF!</definedName>
    <definedName name="Demora">#REF!</definedName>
    <definedName name="Denora">#REF!</definedName>
    <definedName name="Incumplimiento">#REF!</definedName>
    <definedName name="Informacion">#REF!</definedName>
    <definedName name="Omision">#REF!</definedName>
    <definedName name="Riesgo">#REF!</definedName>
    <definedName name="_xlnm.Print_Titles" localSheetId="4">'AP-SIG-RG-15'!$12:$15</definedName>
    <definedName name="XXX">#REF!</definedName>
    <definedName name="Z_D49976A2_D764_4B84_896C_3511CB0625C1_.wvu.Cols" localSheetId="2" hidden="1">'MATRIZ DE CALIFICACIÓN'!$J:$J</definedName>
    <definedName name="Z_D49976A2_D764_4B84_896C_3511CB0625C1_.wvu.PrintArea" localSheetId="4" hidden="1">'AP-SIG-RG-15'!$A$1:$P$26</definedName>
    <definedName name="Z_D49976A2_D764_4B84_896C_3511CB0625C1_.wvu.PrintTitles" localSheetId="4" hidden="1">'AP-SIG-RG-15'!$12:$15</definedName>
    <definedName name="Z_D49976A2_D764_4B84_896C_3511CB0625C1_.wvu.Rows" localSheetId="2" hidden="1">'MATRIZ DE CALIFICACIÓN'!$6:$6</definedName>
  </definedNames>
  <calcPr fullCalcOnLoad="1"/>
</workbook>
</file>

<file path=xl/sharedStrings.xml><?xml version="1.0" encoding="utf-8"?>
<sst xmlns="http://schemas.openxmlformats.org/spreadsheetml/2006/main" count="258" uniqueCount="164">
  <si>
    <t>Análisis de los Riesgos Administrativos</t>
  </si>
  <si>
    <t>Probabilidad de que ocurra el riesgo</t>
  </si>
  <si>
    <t>Nivel</t>
  </si>
  <si>
    <t>Calificación</t>
  </si>
  <si>
    <t>Descripción</t>
  </si>
  <si>
    <t xml:space="preserve">Frecuencia </t>
  </si>
  <si>
    <t>Raro</t>
  </si>
  <si>
    <t>Puede ocurrir solo en circunstancia excepcionales</t>
  </si>
  <si>
    <t>No se ha presentado en los últimos 5 años</t>
  </si>
  <si>
    <t>Improbable</t>
  </si>
  <si>
    <t>Puede ocurrir en algún momento</t>
  </si>
  <si>
    <t>Al menos de una vez en los últimos 5 años</t>
  </si>
  <si>
    <t>Posible</t>
  </si>
  <si>
    <t>Podría ocurrir en algún momento</t>
  </si>
  <si>
    <t>Al menos de una vez en los últimos 2 años</t>
  </si>
  <si>
    <t>Probable</t>
  </si>
  <si>
    <t>Probablemente ocurrirá en la mayoría de las circunstancias</t>
  </si>
  <si>
    <t>Al menos de una vez en el último año</t>
  </si>
  <si>
    <t>Casi Seguro</t>
  </si>
  <si>
    <t>Se espera que ocurra en la mayoría de las circunstancias</t>
  </si>
  <si>
    <t>Más de una vez al año</t>
  </si>
  <si>
    <t>Análisis de los riesgos Administrativos</t>
  </si>
  <si>
    <t>Impactos que genera el Riesgo</t>
  </si>
  <si>
    <t>Insignificante</t>
  </si>
  <si>
    <t>Si el hecho llegara a presentarse, tendría consecuencias o efectos mínimos sobre la entidad.</t>
  </si>
  <si>
    <t xml:space="preserve">Menor </t>
  </si>
  <si>
    <t>Si el hecho llegara a presentarse, tendría bajo impacto o efecto sobre la entidad.</t>
  </si>
  <si>
    <t>Moderado</t>
  </si>
  <si>
    <t>Si el hecho llegara a presentarse, tendría medianas consecuencias o efectos sobre la entidad.</t>
  </si>
  <si>
    <t xml:space="preserve">Mayor </t>
  </si>
  <si>
    <t>Si el hecho llegara a presentarse, tendría altas consecuencias o efectos sobre la entidad.</t>
  </si>
  <si>
    <t>Catastrófico</t>
  </si>
  <si>
    <t>Si el hecho llegara a presentarse, tendría desastrosas consecuencias o efectos sobre la entidad.</t>
  </si>
  <si>
    <t>MATRIZ DE CALIFICACION Y EVALUACION DE RIESGOS</t>
  </si>
  <si>
    <t>PROBABILIDAD</t>
  </si>
  <si>
    <t>IMPACTO</t>
  </si>
  <si>
    <t>MENOR</t>
  </si>
  <si>
    <t>MODERADO</t>
  </si>
  <si>
    <t>MAYOR</t>
  </si>
  <si>
    <t>CATASTROFICO</t>
  </si>
  <si>
    <t>1B</t>
  </si>
  <si>
    <t>2B</t>
  </si>
  <si>
    <t>3M</t>
  </si>
  <si>
    <t>4A</t>
  </si>
  <si>
    <t>5A</t>
  </si>
  <si>
    <t>4B</t>
  </si>
  <si>
    <t>6M</t>
  </si>
  <si>
    <t>8A</t>
  </si>
  <si>
    <t>10E</t>
  </si>
  <si>
    <t>3B</t>
  </si>
  <si>
    <t>9A</t>
  </si>
  <si>
    <t>12E</t>
  </si>
  <si>
    <t>15E</t>
  </si>
  <si>
    <t>4M</t>
  </si>
  <si>
    <t>12A</t>
  </si>
  <si>
    <t>16E</t>
  </si>
  <si>
    <t>20E</t>
  </si>
  <si>
    <t>10A</t>
  </si>
  <si>
    <t>25E</t>
  </si>
  <si>
    <t>Raro                  1</t>
  </si>
  <si>
    <t>Improbable      2</t>
  </si>
  <si>
    <t>Posible             3</t>
  </si>
  <si>
    <t>Probable          4</t>
  </si>
  <si>
    <t>Casi seguro    5</t>
  </si>
  <si>
    <t>PROCESO</t>
  </si>
  <si>
    <t>IDENTIFICACIÓN DEL RIESGO</t>
  </si>
  <si>
    <t xml:space="preserve"> EVALUACIÓN</t>
  </si>
  <si>
    <t>PLAN DE MANEJO</t>
  </si>
  <si>
    <t>N°</t>
  </si>
  <si>
    <t>RIESGO</t>
  </si>
  <si>
    <t>CONTROLES</t>
  </si>
  <si>
    <t>VALORACIÓN</t>
  </si>
  <si>
    <t>ZONA DE VALORACIÓN DEL RIESGO</t>
  </si>
  <si>
    <t>POLÍTICA DE MANEJO</t>
  </si>
  <si>
    <t>ACCIONES DE MITIGACIÓN</t>
  </si>
  <si>
    <t>RESPONSABLE</t>
  </si>
  <si>
    <t xml:space="preserve">CRONOGRAMA </t>
  </si>
  <si>
    <t>INDICADOR</t>
  </si>
  <si>
    <t>P</t>
  </si>
  <si>
    <t>I</t>
  </si>
  <si>
    <t>C</t>
  </si>
  <si>
    <t>ZONA DE RIESGO O NIVEL DE EXPOSICION</t>
  </si>
  <si>
    <t>Zona</t>
  </si>
  <si>
    <t>Leyenda</t>
  </si>
  <si>
    <t>BAJA</t>
  </si>
  <si>
    <t>B</t>
  </si>
  <si>
    <t>Riesgo BAJO, se puede asumir el riesgo</t>
  </si>
  <si>
    <t>M</t>
  </si>
  <si>
    <t>Riesgo MODERADO, se debe asumir o reducir el riesgo.</t>
  </si>
  <si>
    <t>ALTA</t>
  </si>
  <si>
    <t>A</t>
  </si>
  <si>
    <t>Riesgo ALTO, debe ser reducido, evitado, compartido o transferido</t>
  </si>
  <si>
    <t>EXTREMA</t>
  </si>
  <si>
    <t>E</t>
  </si>
  <si>
    <t>Riesgo EXTREMO, debe ser reducido, evitado, compartido o transferido</t>
  </si>
  <si>
    <t>INSIGNIFICANTE</t>
  </si>
  <si>
    <t>INACEPTABLE</t>
  </si>
  <si>
    <t>INTOLERABLE</t>
  </si>
  <si>
    <t>POSIBLE</t>
  </si>
  <si>
    <t>Improbable 2</t>
  </si>
  <si>
    <t>Casi seguro 5</t>
  </si>
  <si>
    <t>CASI SEGURO</t>
  </si>
  <si>
    <t xml:space="preserve"> BAJO</t>
  </si>
  <si>
    <t>BAJO</t>
  </si>
  <si>
    <t xml:space="preserve"> MODERADO</t>
  </si>
  <si>
    <t>ALTO</t>
  </si>
  <si>
    <t>EXTREMO</t>
  </si>
  <si>
    <t>CONVENCIONES PARA RIESGOS DE CORRUPCIÓN</t>
  </si>
  <si>
    <t xml:space="preserve">INACEPTABLE </t>
  </si>
  <si>
    <t>ZONA DE RIESGO</t>
  </si>
  <si>
    <t xml:space="preserve">INSIGNIFICANTE  </t>
  </si>
  <si>
    <t xml:space="preserve"> </t>
  </si>
  <si>
    <t>RIESGO 
DE CORRUPCIÓN 
(SI ó NO)</t>
  </si>
  <si>
    <t>CAUSAS</t>
  </si>
  <si>
    <t>EFECTOS</t>
  </si>
  <si>
    <t>CÓDIGO</t>
  </si>
  <si>
    <t>ES-SIG-RG-15</t>
  </si>
  <si>
    <t>1 de 1</t>
  </si>
  <si>
    <t>VERSIÓN</t>
  </si>
  <si>
    <t>FECHA DE APROBACIÓN</t>
  </si>
  <si>
    <t>PÁGINA</t>
  </si>
  <si>
    <t>MAPA DE RIESGOS</t>
  </si>
  <si>
    <t>DESARROLLO SOSTENIBLE Y COMPÉTITIVO - SECRETARÍA DE VIVIENDA</t>
  </si>
  <si>
    <t>Omisión de Requisitos legales para la asignación de subsidios complementarios de vivienda individuales</t>
  </si>
  <si>
    <t>Omisión de Requisitos legales para la aprobación de los proyectos con recursos complementarios de vivienda colectivos</t>
  </si>
  <si>
    <t>Incumplimiento de la meta propuesta en el Plan de Desarrollo</t>
  </si>
  <si>
    <t>Incumplimiento en la atencion y/o respuestas a las PQRSD</t>
  </si>
  <si>
    <t xml:space="preserve">
Indebida supervision voluntaria o involuntaria a la ejecucion de contratos
</t>
  </si>
  <si>
    <t>SI</t>
  </si>
  <si>
    <t>NO</t>
  </si>
  <si>
    <t>SÍ</t>
  </si>
  <si>
    <t>Verificar el cumplimiento de la documentación de las listas de chequeo de los requisitos legales vigentes para la asignación de subsidios mediante revisión aleatoria de expedientes.</t>
  </si>
  <si>
    <t>Supervisor asigando por la dirección.</t>
  </si>
  <si>
    <t>Bimestral</t>
  </si>
  <si>
    <t xml:space="preserve"> Verficar los requisitos legales establecidos por las entidades cofinanciadoras</t>
  </si>
  <si>
    <t>Secretario (a) de Vivienda y Hábitat sustentable.</t>
  </si>
  <si>
    <t>1. Falta de capacitación a los funcionarios que aprueban los proyectos
2. Falta de actualización en los requisitos legales</t>
  </si>
  <si>
    <t>1. Sanciones Disciplinarias.
Incumplimientos Normativos.
Quejas.
2. Hallazgos Administrativos  y Fiscales.
3. Daño de la imagen institucional. 
4. Desgastes administrativos.</t>
  </si>
  <si>
    <t xml:space="preserve"> 1. Formato de lista de chequeo para el cumplimiento de los requisitos legales vigentes para la asignación de subsidios.     
2. Procedimiento documentado</t>
  </si>
  <si>
    <t>1. Incumplimientos Normativos.
2. Quejas.
3. Daño de la imagen institucional.          
4. Desgastes administrativos</t>
  </si>
  <si>
    <t xml:space="preserve">1. Procedimiento documentado            
2. Guia ejecutiva.  </t>
  </si>
  <si>
    <t xml:space="preserve">1. Desconocimiento de las PQRSD
2. Fallas en el reparto de las PQRSD
3. Fallas en el aplicativo de Ventanilla Única de Correspondencia              
4. Distribución inoportuna de las solicitudes presentadas y direccionadas al sector o grupo correspondiente.                        
5. No clasificación de las peticiones presentadas ante la Secretaria frente a la Dirección o Coordinación pertinente.                                  
6. Desconocimiento del proceso actual de dichas peticiones y su curso.   </t>
  </si>
  <si>
    <t xml:space="preserve">1. Inclumplimiento nomartivo.
2. Insatisfaccion del ciudadano. 
3. Sanciones disciplinarias y fiscales.                                  
4. Pérdida de imagén institucional.                         
5. Sanciones ecnómicas a la entidad.                                                                                                                                                 </t>
  </si>
  <si>
    <t xml:space="preserve">1. Procedimiento documentado.  
2. Software de ventanilla única de correspondencia.          
3. Indicadores de Gestión.                     
4. Norma Departamental  existente para tal fin.                                                                                                                                                                                 </t>
  </si>
  <si>
    <t xml:space="preserve">1. Inadecuada planificación
2. Falta de seguimiento en los indicadores y las metas
3. Falta de recursos administrativos
4. Incumplimiento de los cofinanciadores externos                                                    </t>
  </si>
  <si>
    <t xml:space="preserve">1. Investigaciones disciplinarias y fiscales.                                
2. Pérdida de recursos.              3. No inversión de recursos de manera eficaz y eficiente.           4. Pérdida de la calificación en el ranking del plan de desarrollo
5. Pérdida de imagén institucional.               
6. Hallazgos de auditorías.
</t>
  </si>
  <si>
    <t xml:space="preserve">1. Seguimientos bimestrales a los Indicadores del Plan de Desarrollo a través del plan de acción.
2. Tablero control para el cumplimiento de metas.
3. informe de gestión de la Oficina.                  
4. Informe de Rendición de Cuentas  de la Oficina.  </t>
  </si>
  <si>
    <t xml:space="preserve">1. Desconocimiento del manual de supervisión
2. Falta de capacitación, competencia y experiencia para supervisar
3. Favorecimientos personales
4. Exceso en la cantidad de proyectos y contratos a supervisar
5. Manual de supervisión desactualizado en la normatividad legal vigente
6. Falta de supervisión al  supervisado                                                             
</t>
  </si>
  <si>
    <t>Semestral</t>
  </si>
  <si>
    <t>Número de expedientes del muestreo en los que no se encontraron hallazgos / Número total de expedientes revisados en el muestreo.</t>
  </si>
  <si>
    <t>Realizar acciones de seguimiento bimestral al cumplimiento del Plan de Acción</t>
  </si>
  <si>
    <t xml:space="preserve">Fecha de Modificación:     04/07/2017                                               Descripción de la Modificación:                                                                                                                                                                                           Solicitante:          </t>
  </si>
  <si>
    <t>Fecha de Formulación:     04/07/2017</t>
  </si>
  <si>
    <t>Número de proyectos revisados y aprobados / Número de proyectos presentados.</t>
  </si>
  <si>
    <t>Metas cumplidas  / Metas programadas.</t>
  </si>
  <si>
    <t>PQRSD respondidas / PQRSD presentadas.</t>
  </si>
  <si>
    <t>Reducir el riesgo mediante la ejecución de los controles y la realización de las acciones de mitigación.</t>
  </si>
  <si>
    <t>Reducir el riesgo mediante la ejecución de los controles y la realización de las acciones de mitigación</t>
  </si>
  <si>
    <t xml:space="preserve">Número de funcionarios publicos capacitados en el Manual de  supervision / Total de funcionarios con supervisiones.
Número de capacitaciones recibidas / Número de capacitaciones solicitadas.
</t>
  </si>
  <si>
    <t>seguimiento semanal del aplicativo en la Secretaria.   Seguimiento mensual por parte de la Dirección de Atención al Ciudadano.</t>
  </si>
  <si>
    <t>Mensual</t>
  </si>
  <si>
    <t xml:space="preserve">
Solicitar a la Oficia Jurídica y la Dirección de Talento Humano  la socialización de las responsabilidades estipuladas en el Manual de Supervisión e Interventoría y la Normatividad Vigente..
</t>
  </si>
  <si>
    <t>1. Investigaciones disciplinarias, penales y fiscales.                  
2. Incumplimiento en los objetivos del contrato
3. Insatisfacción de la comunidad
4. Mala imagen institucional</t>
  </si>
  <si>
    <t xml:space="preserve">
1. Manual de Supervisión e interventoria.
2. Informe del contratista
3. Informe de supervisión
4. Acta de Liquidación                                                             
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</si>
</sst>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\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67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Kunstler Scrip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98D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2D69B"/>
      </left>
      <right style="medium">
        <color rgb="FFC2D69B"/>
      </right>
      <top>
        <color indexed="63"/>
      </top>
      <bottom style="medium">
        <color rgb="FFC2D69B"/>
      </bottom>
    </border>
    <border>
      <left>
        <color indexed="63"/>
      </left>
      <right style="medium">
        <color rgb="FFC2D69B"/>
      </right>
      <top>
        <color indexed="63"/>
      </top>
      <bottom style="medium">
        <color rgb="FFC2D69B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C2D69B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>
        <color indexed="63"/>
      </right>
      <top style="medium">
        <color rgb="FFC2D69B"/>
      </top>
      <bottom style="medium">
        <color rgb="FFC2D69B"/>
      </bottom>
    </border>
    <border>
      <left>
        <color indexed="63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C2D69B"/>
      </left>
      <right>
        <color indexed="63"/>
      </right>
      <top>
        <color indexed="63"/>
      </top>
      <bottom>
        <color indexed="63"/>
      </bottom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/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/>
    </border>
    <border>
      <left style="thin">
        <color theme="3" tint="-0.4999699890613556"/>
      </left>
      <right>
        <color indexed="63"/>
      </right>
      <top style="thin">
        <color theme="3" tint="-0.4999699890613556"/>
      </top>
      <bottom style="thin">
        <color theme="3" tint="-0.4999699890613556"/>
      </bottom>
    </border>
    <border>
      <left>
        <color indexed="63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>
        <color indexed="8"/>
      </left>
      <right/>
      <top style="thin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5" borderId="12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39" borderId="13" xfId="0" applyFont="1" applyFill="1" applyBorder="1" applyAlignment="1" applyProtection="1">
      <alignment horizontal="center" vertical="center" wrapText="1"/>
      <protection/>
    </xf>
    <xf numFmtId="0" fontId="4" fillId="39" borderId="14" xfId="0" applyFont="1" applyFill="1" applyBorder="1" applyAlignment="1" applyProtection="1">
      <alignment horizontal="center" vertical="center" wrapText="1"/>
      <protection/>
    </xf>
    <xf numFmtId="0" fontId="4" fillId="39" borderId="15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4" fillId="41" borderId="17" xfId="0" applyFont="1" applyFill="1" applyBorder="1" applyAlignment="1" applyProtection="1">
      <alignment vertical="center" wrapText="1"/>
      <protection/>
    </xf>
    <xf numFmtId="0" fontId="4" fillId="41" borderId="18" xfId="0" applyFont="1" applyFill="1" applyBorder="1" applyAlignment="1" applyProtection="1">
      <alignment vertical="center" wrapText="1"/>
      <protection/>
    </xf>
    <xf numFmtId="0" fontId="4" fillId="40" borderId="16" xfId="0" applyFont="1" applyFill="1" applyBorder="1" applyAlignment="1" applyProtection="1">
      <alignment horizontal="left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41" borderId="19" xfId="0" applyFont="1" applyFill="1" applyBorder="1" applyAlignment="1" applyProtection="1">
      <alignment vertical="center" wrapText="1"/>
      <protection/>
    </xf>
    <xf numFmtId="0" fontId="4" fillId="40" borderId="20" xfId="0" applyFont="1" applyFill="1" applyBorder="1" applyAlignment="1" applyProtection="1">
      <alignment horizontal="center" vertical="center" wrapText="1"/>
      <protection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vertical="center" wrapText="1"/>
      <protection/>
    </xf>
    <xf numFmtId="0" fontId="4" fillId="40" borderId="21" xfId="0" applyFont="1" applyFill="1" applyBorder="1" applyAlignment="1" applyProtection="1">
      <alignment horizontal="center" vertical="center" wrapText="1"/>
      <protection/>
    </xf>
    <xf numFmtId="0" fontId="4" fillId="41" borderId="12" xfId="0" applyFont="1" applyFill="1" applyBorder="1" applyAlignment="1" applyProtection="1">
      <alignment horizontal="center" vertical="center" wrapText="1"/>
      <protection/>
    </xf>
    <xf numFmtId="0" fontId="4" fillId="44" borderId="12" xfId="0" applyFont="1" applyFill="1" applyBorder="1" applyAlignment="1" applyProtection="1">
      <alignment vertical="center" wrapText="1"/>
      <protection/>
    </xf>
    <xf numFmtId="0" fontId="4" fillId="44" borderId="22" xfId="0" applyFont="1" applyFill="1" applyBorder="1" applyAlignment="1" applyProtection="1">
      <alignment horizontal="center" vertical="center" wrapText="1"/>
      <protection/>
    </xf>
    <xf numFmtId="0" fontId="4" fillId="40" borderId="2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0" fontId="4" fillId="38" borderId="11" xfId="0" applyFont="1" applyFill="1" applyBorder="1" applyAlignment="1" applyProtection="1">
      <alignment horizontal="center" vertical="center" wrapText="1"/>
      <protection/>
    </xf>
    <xf numFmtId="0" fontId="4" fillId="39" borderId="24" xfId="0" applyFont="1" applyFill="1" applyBorder="1" applyAlignment="1" applyProtection="1">
      <alignment vertical="center" wrapText="1"/>
      <protection/>
    </xf>
    <xf numFmtId="0" fontId="4" fillId="39" borderId="16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59" fillId="0" borderId="0" xfId="0" applyNumberFormat="1" applyFont="1" applyBorder="1" applyAlignment="1" applyProtection="1">
      <alignment/>
      <protection locked="0"/>
    </xf>
    <xf numFmtId="0" fontId="59" fillId="0" borderId="0" xfId="0" applyNumberFormat="1" applyFont="1" applyFill="1" applyBorder="1" applyAlignment="1" applyProtection="1">
      <alignment/>
      <protection locked="0"/>
    </xf>
    <xf numFmtId="0" fontId="6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Fill="1" applyBorder="1" applyAlignment="1" applyProtection="1">
      <alignment/>
      <protection locked="0"/>
    </xf>
    <xf numFmtId="0" fontId="61" fillId="0" borderId="0" xfId="0" applyNumberFormat="1" applyFont="1" applyBorder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4" fillId="41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2" applyNumberFormat="1" applyFont="1" applyFill="1" applyBorder="1" applyAlignment="1" applyProtection="1">
      <alignment wrapText="1"/>
      <protection locked="0"/>
    </xf>
    <xf numFmtId="0" fontId="62" fillId="0" borderId="0" xfId="0" applyNumberFormat="1" applyFont="1" applyFill="1" applyBorder="1" applyAlignment="1" applyProtection="1">
      <alignment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9" fillId="0" borderId="0" xfId="0" applyNumberFormat="1" applyFont="1" applyFill="1" applyBorder="1" applyAlignment="1" applyProtection="1">
      <alignment/>
      <protection hidden="1"/>
    </xf>
    <xf numFmtId="0" fontId="60" fillId="0" borderId="0" xfId="0" applyNumberFormat="1" applyFont="1" applyFill="1" applyBorder="1" applyAlignment="1" applyProtection="1">
      <alignment/>
      <protection hidden="1"/>
    </xf>
    <xf numFmtId="0" fontId="10" fillId="0" borderId="25" xfId="0" applyNumberFormat="1" applyFont="1" applyBorder="1" applyAlignment="1" applyProtection="1">
      <alignment horizontal="center" vertical="center"/>
      <protection locked="0"/>
    </xf>
    <xf numFmtId="0" fontId="4" fillId="41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4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58" fillId="0" borderId="12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Fill="1" applyBorder="1" applyAlignment="1" applyProtection="1">
      <alignment vertical="center" wrapText="1"/>
      <protection locked="0"/>
    </xf>
    <xf numFmtId="0" fontId="58" fillId="0" borderId="12" xfId="0" applyFont="1" applyFill="1" applyBorder="1" applyAlignment="1" applyProtection="1">
      <alignment horizontal="center" vertical="center" wrapText="1"/>
      <protection locked="0"/>
    </xf>
    <xf numFmtId="0" fontId="58" fillId="45" borderId="12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Border="1" applyAlignment="1" applyProtection="1">
      <alignment horizontal="center" vertical="center"/>
      <protection locked="0"/>
    </xf>
    <xf numFmtId="0" fontId="58" fillId="0" borderId="19" xfId="0" applyFont="1" applyFill="1" applyBorder="1" applyAlignment="1" applyProtection="1">
      <alignment horizontal="left" vertical="center" wrapText="1"/>
      <protection locked="0"/>
    </xf>
    <xf numFmtId="0" fontId="58" fillId="0" borderId="19" xfId="0" applyFont="1" applyFill="1" applyBorder="1" applyAlignment="1" applyProtection="1">
      <alignment vertical="center" wrapText="1"/>
      <protection locked="0"/>
    </xf>
    <xf numFmtId="0" fontId="58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46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3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Border="1" applyAlignment="1" applyProtection="1">
      <alignment horizontal="center" vertical="center"/>
      <protection hidden="1"/>
    </xf>
    <xf numFmtId="0" fontId="58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Border="1" applyAlignment="1" applyProtection="1">
      <alignment horizontal="center" vertical="center"/>
      <protection hidden="1"/>
    </xf>
    <xf numFmtId="0" fontId="7" fillId="46" borderId="34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2" xfId="0" applyFont="1" applyFill="1" applyBorder="1" applyAlignment="1" applyProtection="1">
      <alignment horizontal="center" vertical="center" wrapText="1"/>
      <protection locked="0"/>
    </xf>
    <xf numFmtId="0" fontId="58" fillId="0" borderId="35" xfId="0" applyFont="1" applyFill="1" applyBorder="1" applyAlignment="1" applyProtection="1">
      <alignment horizontal="center" vertical="center" wrapText="1"/>
      <protection locked="0"/>
    </xf>
    <xf numFmtId="0" fontId="58" fillId="0" borderId="29" xfId="0" applyFont="1" applyFill="1" applyBorder="1" applyAlignment="1" applyProtection="1">
      <alignment horizontal="left" vertical="center" wrapText="1"/>
      <protection locked="0"/>
    </xf>
    <xf numFmtId="0" fontId="58" fillId="45" borderId="19" xfId="0" applyFont="1" applyFill="1" applyBorder="1" applyAlignment="1" applyProtection="1">
      <alignment horizontal="left" vertical="center" wrapText="1"/>
      <protection locked="0"/>
    </xf>
    <xf numFmtId="0" fontId="58" fillId="45" borderId="19" xfId="0" applyFont="1" applyFill="1" applyBorder="1" applyAlignment="1" applyProtection="1">
      <alignment horizontal="center" vertical="center" wrapText="1"/>
      <protection locked="0"/>
    </xf>
    <xf numFmtId="0" fontId="58" fillId="45" borderId="20" xfId="0" applyFont="1" applyFill="1" applyBorder="1" applyAlignment="1" applyProtection="1">
      <alignment horizontal="left" vertical="center" wrapText="1"/>
      <protection locked="0"/>
    </xf>
    <xf numFmtId="0" fontId="58" fillId="0" borderId="36" xfId="0" applyFont="1" applyFill="1" applyBorder="1" applyAlignment="1" applyProtection="1">
      <alignment horizontal="center" vertical="center" wrapText="1"/>
      <protection locked="0"/>
    </xf>
    <xf numFmtId="0" fontId="58" fillId="0" borderId="30" xfId="0" applyFont="1" applyFill="1" applyBorder="1" applyAlignment="1" applyProtection="1">
      <alignment horizontal="left" vertical="center" wrapText="1"/>
      <protection locked="0"/>
    </xf>
    <xf numFmtId="0" fontId="58" fillId="45" borderId="25" xfId="0" applyFont="1" applyFill="1" applyBorder="1" applyAlignment="1" applyProtection="1">
      <alignment horizontal="left" vertical="center" wrapText="1"/>
      <protection locked="0"/>
    </xf>
    <xf numFmtId="0" fontId="58" fillId="45" borderId="26" xfId="0" applyFont="1" applyFill="1" applyBorder="1" applyAlignment="1" applyProtection="1">
      <alignment horizontal="left" vertical="center" wrapText="1"/>
      <protection locked="0"/>
    </xf>
    <xf numFmtId="0" fontId="58" fillId="0" borderId="21" xfId="0" applyFont="1" applyBorder="1" applyAlignment="1" applyProtection="1">
      <alignment horizontal="left" vertical="center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Border="1" applyAlignment="1" applyProtection="1">
      <alignment horizontal="center" vertical="center" wrapText="1"/>
      <protection locked="0"/>
    </xf>
    <xf numFmtId="0" fontId="16" fillId="0" borderId="37" xfId="54" applyFont="1" applyFill="1" applyBorder="1" applyAlignment="1">
      <alignment horizontal="center" vertical="center" wrapText="1"/>
      <protection/>
    </xf>
    <xf numFmtId="0" fontId="16" fillId="0" borderId="38" xfId="54" applyFont="1" applyFill="1" applyBorder="1" applyAlignment="1" applyProtection="1">
      <alignment horizontal="center" vertical="center" wrapText="1"/>
      <protection locked="0"/>
    </xf>
    <xf numFmtId="0" fontId="64" fillId="0" borderId="22" xfId="54" applyFont="1" applyFill="1" applyBorder="1" applyAlignment="1" applyProtection="1">
      <alignment horizontal="left" vertical="center" wrapText="1"/>
      <protection locked="0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3" fillId="0" borderId="42" xfId="0" applyFont="1" applyBorder="1" applyAlignment="1" applyProtection="1">
      <alignment vertical="center" wrapText="1"/>
      <protection/>
    </xf>
    <xf numFmtId="0" fontId="4" fillId="39" borderId="43" xfId="0" applyFont="1" applyFill="1" applyBorder="1" applyAlignment="1" applyProtection="1">
      <alignment horizontal="center" vertical="center" wrapText="1"/>
      <protection/>
    </xf>
    <xf numFmtId="0" fontId="4" fillId="39" borderId="44" xfId="0" applyFont="1" applyFill="1" applyBorder="1" applyAlignment="1" applyProtection="1">
      <alignment horizontal="center" vertical="center" wrapText="1"/>
      <protection/>
    </xf>
    <xf numFmtId="0" fontId="4" fillId="39" borderId="45" xfId="0" applyFont="1" applyFill="1" applyBorder="1" applyAlignment="1" applyProtection="1">
      <alignment horizontal="center" vertical="center" wrapText="1"/>
      <protection/>
    </xf>
    <xf numFmtId="0" fontId="4" fillId="40" borderId="46" xfId="0" applyFont="1" applyFill="1" applyBorder="1" applyAlignment="1" applyProtection="1">
      <alignment horizontal="center" vertical="center" wrapText="1"/>
      <protection/>
    </xf>
    <xf numFmtId="0" fontId="4" fillId="40" borderId="47" xfId="0" applyFont="1" applyFill="1" applyBorder="1" applyAlignment="1" applyProtection="1">
      <alignment horizontal="center" vertical="center" wrapText="1"/>
      <protection/>
    </xf>
    <xf numFmtId="0" fontId="4" fillId="40" borderId="48" xfId="0" applyFont="1" applyFill="1" applyBorder="1" applyAlignment="1" applyProtection="1">
      <alignment horizontal="center" vertical="center" wrapText="1"/>
      <protection/>
    </xf>
    <xf numFmtId="0" fontId="4" fillId="40" borderId="49" xfId="0" applyFont="1" applyFill="1" applyBorder="1" applyAlignment="1" applyProtection="1">
      <alignment horizontal="center" vertical="center" wrapText="1"/>
      <protection/>
    </xf>
    <xf numFmtId="0" fontId="4" fillId="40" borderId="0" xfId="0" applyFont="1" applyFill="1" applyBorder="1" applyAlignment="1" applyProtection="1">
      <alignment horizontal="center" vertical="center" wrapText="1"/>
      <protection/>
    </xf>
    <xf numFmtId="0" fontId="4" fillId="40" borderId="50" xfId="0" applyFont="1" applyFill="1" applyBorder="1" applyAlignment="1" applyProtection="1">
      <alignment horizontal="center" vertical="center" wrapText="1"/>
      <protection/>
    </xf>
    <xf numFmtId="0" fontId="4" fillId="44" borderId="51" xfId="0" applyFont="1" applyFill="1" applyBorder="1" applyAlignment="1" applyProtection="1">
      <alignment horizontal="center" vertical="center" wrapText="1"/>
      <protection/>
    </xf>
    <xf numFmtId="0" fontId="4" fillId="44" borderId="52" xfId="0" applyFont="1" applyFill="1" applyBorder="1" applyAlignment="1" applyProtection="1">
      <alignment horizontal="center" vertical="center" wrapText="1"/>
      <protection/>
    </xf>
    <xf numFmtId="0" fontId="4" fillId="44" borderId="18" xfId="0" applyFont="1" applyFill="1" applyBorder="1" applyAlignment="1" applyProtection="1">
      <alignment horizontal="center" vertical="center" wrapText="1"/>
      <protection/>
    </xf>
    <xf numFmtId="0" fontId="5" fillId="42" borderId="14" xfId="0" applyFont="1" applyFill="1" applyBorder="1" applyAlignment="1" applyProtection="1">
      <alignment horizontal="center" vertical="center" wrapText="1"/>
      <protection/>
    </xf>
    <xf numFmtId="0" fontId="5" fillId="42" borderId="15" xfId="0" applyFont="1" applyFill="1" applyBorder="1" applyAlignment="1" applyProtection="1">
      <alignment horizontal="center" vertical="center" wrapText="1"/>
      <protection/>
    </xf>
    <xf numFmtId="0" fontId="5" fillId="43" borderId="53" xfId="0" applyFont="1" applyFill="1" applyBorder="1" applyAlignment="1" applyProtection="1">
      <alignment horizontal="center" vertical="center" wrapText="1"/>
      <protection/>
    </xf>
    <xf numFmtId="0" fontId="5" fillId="43" borderId="16" xfId="0" applyFont="1" applyFill="1" applyBorder="1" applyAlignment="1" applyProtection="1">
      <alignment horizontal="center" vertical="center" wrapText="1"/>
      <protection/>
    </xf>
    <xf numFmtId="0" fontId="5" fillId="38" borderId="53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4" fillId="44" borderId="33" xfId="0" applyFont="1" applyFill="1" applyBorder="1" applyAlignment="1" applyProtection="1">
      <alignment horizontal="center" vertical="center" wrapText="1"/>
      <protection/>
    </xf>
    <xf numFmtId="0" fontId="4" fillId="44" borderId="54" xfId="0" applyFont="1" applyFill="1" applyBorder="1" applyAlignment="1" applyProtection="1">
      <alignment horizontal="center" vertical="center" wrapText="1"/>
      <protection/>
    </xf>
    <xf numFmtId="0" fontId="4" fillId="39" borderId="52" xfId="0" applyFont="1" applyFill="1" applyBorder="1" applyAlignment="1" applyProtection="1">
      <alignment horizontal="center" vertical="center" wrapText="1"/>
      <protection/>
    </xf>
    <xf numFmtId="0" fontId="4" fillId="39" borderId="18" xfId="0" applyFont="1" applyFill="1" applyBorder="1" applyAlignment="1" applyProtection="1">
      <alignment horizontal="center" vertical="center" wrapText="1"/>
      <protection/>
    </xf>
    <xf numFmtId="0" fontId="4" fillId="41" borderId="52" xfId="0" applyFont="1" applyFill="1" applyBorder="1" applyAlignment="1" applyProtection="1">
      <alignment horizontal="center" vertical="center" wrapText="1"/>
      <protection/>
    </xf>
    <xf numFmtId="0" fontId="4" fillId="41" borderId="18" xfId="0" applyFont="1" applyFill="1" applyBorder="1" applyAlignment="1" applyProtection="1">
      <alignment horizontal="center" vertical="center" wrapText="1"/>
      <protection/>
    </xf>
    <xf numFmtId="0" fontId="4" fillId="41" borderId="32" xfId="0" applyFont="1" applyFill="1" applyBorder="1" applyAlignment="1" applyProtection="1">
      <alignment horizontal="center" vertical="center" wrapText="1"/>
      <protection/>
    </xf>
    <xf numFmtId="0" fontId="4" fillId="41" borderId="3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53" xfId="0" applyFont="1" applyFill="1" applyBorder="1" applyAlignment="1" applyProtection="1">
      <alignment horizontal="center" vertical="center" wrapText="1"/>
      <protection/>
    </xf>
    <xf numFmtId="0" fontId="5" fillId="36" borderId="16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40" borderId="56" xfId="0" applyFont="1" applyFill="1" applyBorder="1" applyAlignment="1" applyProtection="1">
      <alignment horizontal="center" vertical="center" wrapText="1"/>
      <protection/>
    </xf>
    <xf numFmtId="0" fontId="4" fillId="40" borderId="24" xfId="0" applyFont="1" applyFill="1" applyBorder="1" applyAlignment="1" applyProtection="1">
      <alignment horizontal="center" vertical="center" wrapText="1"/>
      <protection/>
    </xf>
    <xf numFmtId="0" fontId="4" fillId="40" borderId="16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42" borderId="53" xfId="0" applyFont="1" applyFill="1" applyBorder="1" applyAlignment="1" applyProtection="1">
      <alignment horizontal="center" vertical="center" wrapText="1"/>
      <protection/>
    </xf>
    <xf numFmtId="0" fontId="5" fillId="42" borderId="16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7" fillId="0" borderId="58" xfId="0" applyFont="1" applyFill="1" applyBorder="1" applyAlignment="1">
      <alignment horizontal="center"/>
    </xf>
    <xf numFmtId="0" fontId="57" fillId="0" borderId="59" xfId="0" applyFont="1" applyFill="1" applyBorder="1" applyAlignment="1">
      <alignment horizontal="center"/>
    </xf>
    <xf numFmtId="0" fontId="65" fillId="0" borderId="60" xfId="0" applyFont="1" applyFill="1" applyBorder="1" applyAlignment="1">
      <alignment horizontal="center"/>
    </xf>
    <xf numFmtId="0" fontId="65" fillId="0" borderId="61" xfId="0" applyFont="1" applyFill="1" applyBorder="1" applyAlignment="1">
      <alignment horizontal="center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11" fillId="0" borderId="12" xfId="0" applyNumberFormat="1" applyFont="1" applyBorder="1" applyAlignment="1" applyProtection="1">
      <alignment horizontal="center" vertical="center"/>
      <protection locked="0"/>
    </xf>
    <xf numFmtId="14" fontId="11" fillId="0" borderId="12" xfId="0" applyNumberFormat="1" applyFont="1" applyBorder="1" applyAlignment="1" applyProtection="1">
      <alignment horizontal="center" vertical="center"/>
      <protection locked="0"/>
    </xf>
    <xf numFmtId="0" fontId="9" fillId="0" borderId="62" xfId="0" applyNumberFormat="1" applyFont="1" applyBorder="1" applyAlignment="1" applyProtection="1">
      <alignment horizontal="center"/>
      <protection locked="0"/>
    </xf>
    <xf numFmtId="0" fontId="9" fillId="0" borderId="63" xfId="0" applyNumberFormat="1" applyFont="1" applyBorder="1" applyAlignment="1" applyProtection="1">
      <alignment horizontal="center"/>
      <protection locked="0"/>
    </xf>
    <xf numFmtId="0" fontId="8" fillId="47" borderId="46" xfId="0" applyNumberFormat="1" applyFont="1" applyFill="1" applyBorder="1" applyAlignment="1" applyProtection="1">
      <alignment horizontal="center" vertical="center"/>
      <protection locked="0"/>
    </xf>
    <xf numFmtId="0" fontId="8" fillId="47" borderId="47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center" wrapText="1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7" fillId="47" borderId="64" xfId="0" applyNumberFormat="1" applyFont="1" applyFill="1" applyBorder="1" applyAlignment="1" applyProtection="1">
      <alignment horizontal="center" vertical="center"/>
      <protection locked="0"/>
    </xf>
    <xf numFmtId="0" fontId="7" fillId="47" borderId="65" xfId="0" applyNumberFormat="1" applyFont="1" applyFill="1" applyBorder="1" applyAlignment="1" applyProtection="1">
      <alignment horizontal="center" vertical="center"/>
      <protection locked="0"/>
    </xf>
    <xf numFmtId="0" fontId="8" fillId="47" borderId="66" xfId="0" applyNumberFormat="1" applyFont="1" applyFill="1" applyBorder="1" applyAlignment="1" applyProtection="1">
      <alignment horizontal="center" vertical="center"/>
      <protection locked="0"/>
    </xf>
    <xf numFmtId="0" fontId="8" fillId="47" borderId="67" xfId="0" applyNumberFormat="1" applyFont="1" applyFill="1" applyBorder="1" applyAlignment="1" applyProtection="1">
      <alignment horizontal="center" vertical="center"/>
      <protection locked="0"/>
    </xf>
    <xf numFmtId="0" fontId="8" fillId="47" borderId="68" xfId="0" applyNumberFormat="1" applyFont="1" applyFill="1" applyBorder="1" applyAlignment="1" applyProtection="1">
      <alignment horizontal="center" vertical="center"/>
      <protection locked="0"/>
    </xf>
    <xf numFmtId="0" fontId="7" fillId="46" borderId="69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1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7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3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0" borderId="74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74" xfId="0" applyFont="1" applyBorder="1" applyAlignment="1" applyProtection="1">
      <alignment horizontal="center" vertical="center" textRotation="90" wrapText="1"/>
      <protection locked="0"/>
    </xf>
    <xf numFmtId="0" fontId="8" fillId="47" borderId="75" xfId="0" applyNumberFormat="1" applyFont="1" applyFill="1" applyBorder="1" applyAlignment="1" applyProtection="1">
      <alignment horizontal="center" vertical="center"/>
      <protection locked="0"/>
    </xf>
    <xf numFmtId="0" fontId="8" fillId="47" borderId="76" xfId="0" applyNumberFormat="1" applyFont="1" applyFill="1" applyBorder="1" applyAlignment="1" applyProtection="1">
      <alignment horizontal="center" vertical="center"/>
      <protection locked="0"/>
    </xf>
    <xf numFmtId="0" fontId="8" fillId="47" borderId="77" xfId="0" applyNumberFormat="1" applyFont="1" applyFill="1" applyBorder="1" applyAlignment="1" applyProtection="1">
      <alignment horizontal="center" vertical="center"/>
      <protection locked="0"/>
    </xf>
    <xf numFmtId="0" fontId="7" fillId="48" borderId="33" xfId="0" applyNumberFormat="1" applyFont="1" applyFill="1" applyBorder="1" applyAlignment="1" applyProtection="1">
      <alignment horizontal="center" vertical="center"/>
      <protection locked="0"/>
    </xf>
    <xf numFmtId="0" fontId="7" fillId="48" borderId="78" xfId="0" applyNumberFormat="1" applyFont="1" applyFill="1" applyBorder="1" applyAlignment="1" applyProtection="1">
      <alignment horizontal="center" vertical="center"/>
      <protection locked="0"/>
    </xf>
    <xf numFmtId="0" fontId="7" fillId="46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1" xfId="0" applyNumberFormat="1" applyFont="1" applyBorder="1" applyAlignment="1" applyProtection="1">
      <alignment horizontal="center" vertical="center" wrapText="1"/>
      <protection locked="0"/>
    </xf>
    <xf numFmtId="0" fontId="8" fillId="0" borderId="54" xfId="0" applyNumberFormat="1" applyFont="1" applyBorder="1" applyAlignment="1" applyProtection="1">
      <alignment horizontal="center" vertical="center" wrapText="1"/>
      <protection locked="0"/>
    </xf>
    <xf numFmtId="0" fontId="7" fillId="46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2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3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4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NumberFormat="1" applyFont="1" applyBorder="1" applyAlignment="1" applyProtection="1">
      <alignment horizontal="center"/>
      <protection locked="0"/>
    </xf>
    <xf numFmtId="0" fontId="7" fillId="46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5" xfId="0" applyNumberFormat="1" applyFont="1" applyFill="1" applyBorder="1" applyAlignment="1" applyProtection="1">
      <alignment horizontal="center" vertical="center" wrapText="1"/>
      <protection locked="0"/>
    </xf>
    <xf numFmtId="0" fontId="7" fillId="46" borderId="86" xfId="0" applyNumberFormat="1" applyFont="1" applyFill="1" applyBorder="1" applyAlignment="1" applyProtection="1">
      <alignment horizontal="center" vertical="center" wrapText="1"/>
      <protection locked="0"/>
    </xf>
    <xf numFmtId="0" fontId="7" fillId="49" borderId="87" xfId="0" applyNumberFormat="1" applyFont="1" applyFill="1" applyBorder="1" applyAlignment="1" applyProtection="1">
      <alignment horizontal="center" vertical="center"/>
      <protection locked="0"/>
    </xf>
    <xf numFmtId="0" fontId="7" fillId="49" borderId="88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4"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FFC000"/>
        </patternFill>
      </fill>
    </dxf>
    <dxf>
      <fill>
        <patternFill>
          <bgColor rgb="FFF98D6B"/>
        </patternFill>
      </fill>
    </dxf>
    <dxf>
      <fill>
        <patternFill>
          <bgColor rgb="FFA8D08D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171450</xdr:rowOff>
    </xdr:from>
    <xdr:to>
      <xdr:col>2</xdr:col>
      <xdr:colOff>1400175</xdr:colOff>
      <xdr:row>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3340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6</xdr:row>
      <xdr:rowOff>28575</xdr:rowOff>
    </xdr:from>
    <xdr:to>
      <xdr:col>3</xdr:col>
      <xdr:colOff>1314450</xdr:colOff>
      <xdr:row>9</xdr:row>
      <xdr:rowOff>47625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19125" y="1123950"/>
          <a:ext cx="34671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Gobernación de Santander</a:t>
          </a:r>
        </a:p>
      </xdr:txBody>
    </xdr:sp>
    <xdr:clientData/>
  </xdr:twoCellAnchor>
  <xdr:twoCellAnchor>
    <xdr:from>
      <xdr:col>0</xdr:col>
      <xdr:colOff>838200</xdr:colOff>
      <xdr:row>0</xdr:row>
      <xdr:rowOff>114300</xdr:rowOff>
    </xdr:from>
    <xdr:to>
      <xdr:col>3</xdr:col>
      <xdr:colOff>1543050</xdr:colOff>
      <xdr:row>3</xdr:row>
      <xdr:rowOff>123825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838200" y="114300"/>
          <a:ext cx="34766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República de Colombia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E9"/>
  <sheetViews>
    <sheetView zoomScalePageLayoutView="0" workbookViewId="0" topLeftCell="A1">
      <selection activeCell="C8" sqref="C8"/>
    </sheetView>
  </sheetViews>
  <sheetFormatPr defaultColWidth="11.00390625" defaultRowHeight="14.25"/>
  <cols>
    <col min="2" max="2" width="15.375" style="0" customWidth="1"/>
    <col min="3" max="3" width="16.375" style="0" customWidth="1"/>
    <col min="4" max="4" width="27.375" style="0" customWidth="1"/>
    <col min="5" max="5" width="28.25390625" style="0" customWidth="1"/>
  </cols>
  <sheetData>
    <row r="1" ht="15" thickBot="1"/>
    <row r="2" spans="2:5" ht="16.5" thickBot="1">
      <c r="B2" s="110" t="s">
        <v>0</v>
      </c>
      <c r="C2" s="111"/>
      <c r="D2" s="111"/>
      <c r="E2" s="112"/>
    </row>
    <row r="3" spans="2:5" ht="16.5" thickBot="1">
      <c r="B3" s="110" t="s">
        <v>1</v>
      </c>
      <c r="C3" s="111"/>
      <c r="D3" s="111"/>
      <c r="E3" s="112"/>
    </row>
    <row r="4" spans="2:5" ht="16.5" thickBot="1">
      <c r="B4" s="1" t="s">
        <v>2</v>
      </c>
      <c r="C4" s="2" t="s">
        <v>3</v>
      </c>
      <c r="D4" s="2" t="s">
        <v>4</v>
      </c>
      <c r="E4" s="2" t="s">
        <v>5</v>
      </c>
    </row>
    <row r="5" spans="2:5" ht="30.75" thickBot="1">
      <c r="B5" s="3">
        <v>1</v>
      </c>
      <c r="C5" s="4" t="s">
        <v>6</v>
      </c>
      <c r="D5" s="5" t="s">
        <v>7</v>
      </c>
      <c r="E5" s="5" t="s">
        <v>8</v>
      </c>
    </row>
    <row r="6" spans="2:5" ht="30.75" thickBot="1">
      <c r="B6" s="6">
        <v>2</v>
      </c>
      <c r="C6" s="7" t="s">
        <v>9</v>
      </c>
      <c r="D6" s="8" t="s">
        <v>10</v>
      </c>
      <c r="E6" s="8" t="s">
        <v>11</v>
      </c>
    </row>
    <row r="7" spans="2:5" ht="30.75" thickBot="1">
      <c r="B7" s="3">
        <v>3</v>
      </c>
      <c r="C7" s="4" t="s">
        <v>12</v>
      </c>
      <c r="D7" s="5" t="s">
        <v>13</v>
      </c>
      <c r="E7" s="5" t="s">
        <v>14</v>
      </c>
    </row>
    <row r="8" spans="2:5" ht="30.75" thickBot="1">
      <c r="B8" s="3">
        <v>4</v>
      </c>
      <c r="C8" s="4" t="s">
        <v>15</v>
      </c>
      <c r="D8" s="5" t="s">
        <v>16</v>
      </c>
      <c r="E8" s="5" t="s">
        <v>17</v>
      </c>
    </row>
    <row r="9" spans="2:5" ht="30.75" thickBot="1">
      <c r="B9" s="3">
        <v>5</v>
      </c>
      <c r="C9" s="4" t="s">
        <v>18</v>
      </c>
      <c r="D9" s="5" t="s">
        <v>19</v>
      </c>
      <c r="E9" s="5" t="s">
        <v>20</v>
      </c>
    </row>
  </sheetData>
  <sheetProtection password="A943" sheet="1"/>
  <mergeCells count="2">
    <mergeCell ref="B2:E2"/>
    <mergeCell ref="B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D9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15.375" style="0" customWidth="1"/>
    <col min="4" max="4" width="52.375" style="0" customWidth="1"/>
  </cols>
  <sheetData>
    <row r="1" ht="15" thickBot="1"/>
    <row r="2" spans="2:4" ht="31.5" customHeight="1" thickBot="1">
      <c r="B2" s="110" t="s">
        <v>21</v>
      </c>
      <c r="C2" s="111"/>
      <c r="D2" s="112"/>
    </row>
    <row r="3" spans="2:4" ht="16.5" thickBot="1">
      <c r="B3" s="110" t="s">
        <v>22</v>
      </c>
      <c r="C3" s="111"/>
      <c r="D3" s="112"/>
    </row>
    <row r="4" spans="2:4" ht="16.5" thickBot="1">
      <c r="B4" s="1" t="s">
        <v>2</v>
      </c>
      <c r="C4" s="2" t="s">
        <v>3</v>
      </c>
      <c r="D4" s="2" t="s">
        <v>4</v>
      </c>
    </row>
    <row r="5" spans="2:4" ht="30.75" thickBot="1">
      <c r="B5" s="3">
        <v>1</v>
      </c>
      <c r="C5" s="4" t="s">
        <v>23</v>
      </c>
      <c r="D5" s="4" t="s">
        <v>24</v>
      </c>
    </row>
    <row r="6" spans="2:4" ht="30.75" thickBot="1">
      <c r="B6" s="9">
        <v>2</v>
      </c>
      <c r="C6" s="10" t="s">
        <v>25</v>
      </c>
      <c r="D6" s="10" t="s">
        <v>26</v>
      </c>
    </row>
    <row r="7" spans="2:4" ht="30.75" thickBot="1">
      <c r="B7" s="3">
        <v>3</v>
      </c>
      <c r="C7" s="4" t="s">
        <v>27</v>
      </c>
      <c r="D7" s="4" t="s">
        <v>28</v>
      </c>
    </row>
    <row r="8" spans="2:4" ht="30.75" thickBot="1">
      <c r="B8" s="3">
        <v>4</v>
      </c>
      <c r="C8" s="4" t="s">
        <v>29</v>
      </c>
      <c r="D8" s="4" t="s">
        <v>30</v>
      </c>
    </row>
    <row r="9" spans="2:4" ht="30.75" thickBot="1">
      <c r="B9" s="3">
        <v>5</v>
      </c>
      <c r="C9" s="4" t="s">
        <v>31</v>
      </c>
      <c r="D9" s="4" t="s">
        <v>32</v>
      </c>
    </row>
  </sheetData>
  <sheetProtection password="A943" sheet="1"/>
  <mergeCells count="2">
    <mergeCell ref="B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2:P19"/>
  <sheetViews>
    <sheetView zoomScalePageLayoutView="0" workbookViewId="0" topLeftCell="A1">
      <selection activeCell="C3" sqref="C3:G3"/>
    </sheetView>
  </sheetViews>
  <sheetFormatPr defaultColWidth="11.00390625" defaultRowHeight="14.25"/>
  <cols>
    <col min="1" max="1" width="11.00390625" style="19" customWidth="1"/>
    <col min="2" max="2" width="16.625" style="19" bestFit="1" customWidth="1"/>
    <col min="3" max="3" width="17.875" style="19" customWidth="1"/>
    <col min="4" max="4" width="20.625" style="19" customWidth="1"/>
    <col min="5" max="5" width="18.25390625" style="19" customWidth="1"/>
    <col min="6" max="6" width="11.00390625" style="19" customWidth="1"/>
    <col min="7" max="7" width="18.75390625" style="19" customWidth="1"/>
    <col min="8" max="9" width="11.00390625" style="19" customWidth="1"/>
    <col min="10" max="10" width="0" style="19" hidden="1" customWidth="1"/>
    <col min="11" max="11" width="12.875" style="19" customWidth="1"/>
    <col min="12" max="12" width="17.375" style="19" bestFit="1" customWidth="1"/>
    <col min="13" max="13" width="8.625" style="19" bestFit="1" customWidth="1"/>
    <col min="14" max="14" width="14.875" style="19" customWidth="1"/>
    <col min="15" max="15" width="12.375" style="19" customWidth="1"/>
    <col min="16" max="16" width="17.875" style="19" customWidth="1"/>
    <col min="17" max="16384" width="11.00390625" style="19" customWidth="1"/>
  </cols>
  <sheetData>
    <row r="1" ht="15" thickBot="1"/>
    <row r="2" spans="2:16" ht="16.5" customHeight="1" thickBot="1">
      <c r="B2" s="144" t="s">
        <v>33</v>
      </c>
      <c r="C2" s="145"/>
      <c r="D2" s="145"/>
      <c r="E2" s="145"/>
      <c r="F2" s="145"/>
      <c r="G2" s="146"/>
      <c r="H2" s="20"/>
      <c r="I2" s="117" t="s">
        <v>34</v>
      </c>
      <c r="J2" s="118"/>
      <c r="K2" s="119"/>
      <c r="L2" s="134" t="s">
        <v>35</v>
      </c>
      <c r="M2" s="134"/>
      <c r="N2" s="134"/>
      <c r="O2" s="134"/>
      <c r="P2" s="135"/>
    </row>
    <row r="3" spans="2:16" ht="16.5" thickBot="1">
      <c r="B3" s="147" t="s">
        <v>34</v>
      </c>
      <c r="C3" s="114" t="s">
        <v>35</v>
      </c>
      <c r="D3" s="115"/>
      <c r="E3" s="115"/>
      <c r="F3" s="115"/>
      <c r="G3" s="116"/>
      <c r="H3" s="21"/>
      <c r="I3" s="120"/>
      <c r="J3" s="121"/>
      <c r="K3" s="122"/>
      <c r="L3" s="22" t="s">
        <v>95</v>
      </c>
      <c r="M3" s="23" t="s">
        <v>36</v>
      </c>
      <c r="N3" s="23" t="s">
        <v>37</v>
      </c>
      <c r="O3" s="23" t="s">
        <v>38</v>
      </c>
      <c r="P3" s="23" t="s">
        <v>39</v>
      </c>
    </row>
    <row r="4" spans="2:16" ht="16.5" customHeight="1" thickBot="1">
      <c r="B4" s="148"/>
      <c r="C4" s="49" t="s">
        <v>110</v>
      </c>
      <c r="D4" s="22" t="s">
        <v>36</v>
      </c>
      <c r="E4" s="22" t="s">
        <v>37</v>
      </c>
      <c r="F4" s="22" t="s">
        <v>38</v>
      </c>
      <c r="G4" s="22" t="s">
        <v>39</v>
      </c>
      <c r="H4" s="113"/>
      <c r="I4" s="120"/>
      <c r="J4" s="121"/>
      <c r="K4" s="122"/>
      <c r="L4" s="24">
        <v>-1</v>
      </c>
      <c r="M4" s="24">
        <v>-2</v>
      </c>
      <c r="N4" s="24">
        <v>-3</v>
      </c>
      <c r="O4" s="24">
        <v>-4</v>
      </c>
      <c r="P4" s="24">
        <v>-5</v>
      </c>
    </row>
    <row r="5" spans="2:16" ht="16.5" thickBot="1">
      <c r="B5" s="149"/>
      <c r="C5" s="50">
        <v>1</v>
      </c>
      <c r="D5" s="24">
        <v>2</v>
      </c>
      <c r="E5" s="24">
        <v>3</v>
      </c>
      <c r="F5" s="24">
        <v>4</v>
      </c>
      <c r="G5" s="24">
        <v>5</v>
      </c>
      <c r="H5" s="113"/>
      <c r="I5" s="120"/>
      <c r="J5" s="121"/>
      <c r="K5" s="122"/>
      <c r="L5" s="136" t="s">
        <v>96</v>
      </c>
      <c r="M5" s="137"/>
      <c r="N5" s="123" t="s">
        <v>97</v>
      </c>
      <c r="O5" s="124"/>
      <c r="P5" s="125"/>
    </row>
    <row r="6" spans="2:16" ht="16.5" hidden="1" thickBot="1">
      <c r="B6" s="25"/>
      <c r="C6" s="24"/>
      <c r="D6" s="24"/>
      <c r="E6" s="24"/>
      <c r="F6" s="24"/>
      <c r="G6" s="24"/>
      <c r="H6" s="20"/>
      <c r="I6" s="120"/>
      <c r="J6" s="121"/>
      <c r="K6" s="122"/>
      <c r="L6" s="26"/>
      <c r="M6" s="27"/>
      <c r="N6" s="123"/>
      <c r="O6" s="124"/>
      <c r="P6" s="125"/>
    </row>
    <row r="7" spans="2:16" ht="16.5" thickBot="1">
      <c r="B7" s="28" t="s">
        <v>59</v>
      </c>
      <c r="C7" s="29" t="s">
        <v>40</v>
      </c>
      <c r="D7" s="29" t="s">
        <v>41</v>
      </c>
      <c r="E7" s="30" t="s">
        <v>42</v>
      </c>
      <c r="F7" s="31" t="s">
        <v>43</v>
      </c>
      <c r="G7" s="31" t="s">
        <v>44</v>
      </c>
      <c r="H7" s="32"/>
      <c r="I7" s="138" t="s">
        <v>98</v>
      </c>
      <c r="J7" s="33">
        <v>1</v>
      </c>
      <c r="K7" s="34" t="s">
        <v>6</v>
      </c>
      <c r="L7" s="140" t="s">
        <v>40</v>
      </c>
      <c r="M7" s="142" t="s">
        <v>41</v>
      </c>
      <c r="N7" s="152" t="s">
        <v>42</v>
      </c>
      <c r="O7" s="128" t="s">
        <v>43</v>
      </c>
      <c r="P7" s="128" t="s">
        <v>44</v>
      </c>
    </row>
    <row r="8" spans="2:16" ht="16.5" thickBot="1">
      <c r="B8" s="28" t="s">
        <v>60</v>
      </c>
      <c r="C8" s="29" t="s">
        <v>41</v>
      </c>
      <c r="D8" s="29" t="s">
        <v>45</v>
      </c>
      <c r="E8" s="30" t="s">
        <v>46</v>
      </c>
      <c r="F8" s="31" t="s">
        <v>47</v>
      </c>
      <c r="G8" s="35" t="s">
        <v>48</v>
      </c>
      <c r="H8" s="32"/>
      <c r="I8" s="139"/>
      <c r="J8" s="36"/>
      <c r="K8" s="37">
        <v>1</v>
      </c>
      <c r="L8" s="141"/>
      <c r="M8" s="143"/>
      <c r="N8" s="153"/>
      <c r="O8" s="129"/>
      <c r="P8" s="129"/>
    </row>
    <row r="9" spans="2:16" ht="32.25" thickBot="1">
      <c r="B9" s="28" t="s">
        <v>61</v>
      </c>
      <c r="C9" s="29" t="s">
        <v>49</v>
      </c>
      <c r="D9" s="30" t="s">
        <v>46</v>
      </c>
      <c r="E9" s="31" t="s">
        <v>50</v>
      </c>
      <c r="F9" s="35" t="s">
        <v>51</v>
      </c>
      <c r="G9" s="35" t="s">
        <v>52</v>
      </c>
      <c r="H9" s="32"/>
      <c r="I9" s="139"/>
      <c r="J9" s="38">
        <v>2</v>
      </c>
      <c r="K9" s="37" t="s">
        <v>99</v>
      </c>
      <c r="L9" s="29" t="s">
        <v>41</v>
      </c>
      <c r="M9" s="29" t="s">
        <v>45</v>
      </c>
      <c r="N9" s="30" t="s">
        <v>46</v>
      </c>
      <c r="O9" s="31" t="s">
        <v>47</v>
      </c>
      <c r="P9" s="35" t="s">
        <v>48</v>
      </c>
    </row>
    <row r="10" spans="2:16" ht="16.5" thickBot="1">
      <c r="B10" s="28" t="s">
        <v>62</v>
      </c>
      <c r="C10" s="30" t="s">
        <v>53</v>
      </c>
      <c r="D10" s="31" t="s">
        <v>47</v>
      </c>
      <c r="E10" s="31" t="s">
        <v>54</v>
      </c>
      <c r="F10" s="35" t="s">
        <v>55</v>
      </c>
      <c r="G10" s="35" t="s">
        <v>56</v>
      </c>
      <c r="H10" s="32"/>
      <c r="I10" s="132" t="s">
        <v>101</v>
      </c>
      <c r="J10" s="39">
        <v>3</v>
      </c>
      <c r="K10" s="37" t="s">
        <v>12</v>
      </c>
      <c r="L10" s="140" t="s">
        <v>49</v>
      </c>
      <c r="M10" s="152" t="s">
        <v>46</v>
      </c>
      <c r="N10" s="128" t="s">
        <v>50</v>
      </c>
      <c r="O10" s="130" t="s">
        <v>51</v>
      </c>
      <c r="P10" s="130" t="s">
        <v>52</v>
      </c>
    </row>
    <row r="11" spans="2:16" ht="16.5" thickBot="1">
      <c r="B11" s="28" t="s">
        <v>63</v>
      </c>
      <c r="C11" s="31" t="s">
        <v>44</v>
      </c>
      <c r="D11" s="31" t="s">
        <v>57</v>
      </c>
      <c r="E11" s="35" t="s">
        <v>52</v>
      </c>
      <c r="F11" s="35" t="s">
        <v>56</v>
      </c>
      <c r="G11" s="35" t="s">
        <v>58</v>
      </c>
      <c r="H11" s="32"/>
      <c r="I11" s="132"/>
      <c r="J11" s="39"/>
      <c r="K11" s="37">
        <v>3</v>
      </c>
      <c r="L11" s="141"/>
      <c r="M11" s="153"/>
      <c r="N11" s="129"/>
      <c r="O11" s="131"/>
      <c r="P11" s="131"/>
    </row>
    <row r="12" spans="9:16" ht="15.75">
      <c r="I12" s="132"/>
      <c r="J12" s="39">
        <v>4</v>
      </c>
      <c r="K12" s="37" t="s">
        <v>15</v>
      </c>
      <c r="L12" s="126" t="s">
        <v>53</v>
      </c>
      <c r="M12" s="128" t="s">
        <v>47</v>
      </c>
      <c r="N12" s="128" t="s">
        <v>54</v>
      </c>
      <c r="O12" s="130" t="s">
        <v>55</v>
      </c>
      <c r="P12" s="130" t="s">
        <v>56</v>
      </c>
    </row>
    <row r="13" spans="9:16" ht="16.5" thickBot="1">
      <c r="I13" s="132"/>
      <c r="J13" s="39"/>
      <c r="K13" s="37">
        <v>4</v>
      </c>
      <c r="L13" s="127"/>
      <c r="M13" s="129"/>
      <c r="N13" s="129"/>
      <c r="O13" s="131"/>
      <c r="P13" s="131"/>
    </row>
    <row r="14" spans="2:16" ht="32.25" customHeight="1" thickBot="1">
      <c r="B14" s="154" t="s">
        <v>81</v>
      </c>
      <c r="C14" s="155"/>
      <c r="D14" s="155"/>
      <c r="E14" s="155"/>
      <c r="I14" s="133"/>
      <c r="J14" s="40">
        <v>5</v>
      </c>
      <c r="K14" s="41" t="s">
        <v>100</v>
      </c>
      <c r="L14" s="31" t="s">
        <v>44</v>
      </c>
      <c r="M14" s="31" t="s">
        <v>57</v>
      </c>
      <c r="N14" s="35" t="s">
        <v>52</v>
      </c>
      <c r="O14" s="35" t="s">
        <v>56</v>
      </c>
      <c r="P14" s="35" t="s">
        <v>58</v>
      </c>
    </row>
    <row r="15" spans="2:5" ht="16.5" thickBot="1">
      <c r="B15" s="42" t="s">
        <v>82</v>
      </c>
      <c r="C15" s="43" t="s">
        <v>83</v>
      </c>
      <c r="D15" s="154" t="s">
        <v>4</v>
      </c>
      <c r="E15" s="155"/>
    </row>
    <row r="16" spans="2:5" ht="45.75" customHeight="1" thickBot="1">
      <c r="B16" s="44" t="s">
        <v>84</v>
      </c>
      <c r="C16" s="45" t="s">
        <v>85</v>
      </c>
      <c r="D16" s="150" t="s">
        <v>86</v>
      </c>
      <c r="E16" s="151"/>
    </row>
    <row r="17" spans="2:5" ht="45.75" customHeight="1" thickBot="1">
      <c r="B17" s="44" t="s">
        <v>37</v>
      </c>
      <c r="C17" s="46" t="s">
        <v>87</v>
      </c>
      <c r="D17" s="150" t="s">
        <v>88</v>
      </c>
      <c r="E17" s="151"/>
    </row>
    <row r="18" spans="2:5" ht="60.75" customHeight="1" thickBot="1">
      <c r="B18" s="44" t="s">
        <v>89</v>
      </c>
      <c r="C18" s="47" t="s">
        <v>90</v>
      </c>
      <c r="D18" s="150" t="s">
        <v>91</v>
      </c>
      <c r="E18" s="151"/>
    </row>
    <row r="19" spans="2:5" ht="60.75" customHeight="1" thickBot="1">
      <c r="B19" s="44" t="s">
        <v>92</v>
      </c>
      <c r="C19" s="48" t="s">
        <v>93</v>
      </c>
      <c r="D19" s="150" t="s">
        <v>94</v>
      </c>
      <c r="E19" s="151"/>
    </row>
  </sheetData>
  <sheetProtection password="A943" sheet="1"/>
  <mergeCells count="32">
    <mergeCell ref="P12:P13"/>
    <mergeCell ref="D19:E19"/>
    <mergeCell ref="B14:E14"/>
    <mergeCell ref="O10:O11"/>
    <mergeCell ref="P10:P11"/>
    <mergeCell ref="D18:E18"/>
    <mergeCell ref="B2:G2"/>
    <mergeCell ref="B3:B5"/>
    <mergeCell ref="D16:E16"/>
    <mergeCell ref="D17:E17"/>
    <mergeCell ref="N7:N8"/>
    <mergeCell ref="O7:O8"/>
    <mergeCell ref="L10:L11"/>
    <mergeCell ref="M10:M11"/>
    <mergeCell ref="D15:E15"/>
    <mergeCell ref="N10:N11"/>
    <mergeCell ref="L2:P2"/>
    <mergeCell ref="L5:M5"/>
    <mergeCell ref="N5:P5"/>
    <mergeCell ref="I7:I9"/>
    <mergeCell ref="L7:L8"/>
    <mergeCell ref="M7:M8"/>
    <mergeCell ref="H4:H5"/>
    <mergeCell ref="C3:G3"/>
    <mergeCell ref="I2:K6"/>
    <mergeCell ref="N6:P6"/>
    <mergeCell ref="L12:L13"/>
    <mergeCell ref="M12:M13"/>
    <mergeCell ref="N12:N13"/>
    <mergeCell ref="O12:O13"/>
    <mergeCell ref="I10:I14"/>
    <mergeCell ref="P7:P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C23"/>
  <sheetViews>
    <sheetView zoomScalePageLayoutView="0" workbookViewId="0" topLeftCell="A1">
      <selection activeCell="C8" sqref="C8"/>
    </sheetView>
  </sheetViews>
  <sheetFormatPr defaultColWidth="11.00390625" defaultRowHeight="14.25"/>
  <cols>
    <col min="3" max="3" width="23.125" style="0" customWidth="1"/>
  </cols>
  <sheetData>
    <row r="2" spans="2:3" ht="14.25">
      <c r="B2" s="11"/>
      <c r="C2" s="11"/>
    </row>
    <row r="3" spans="2:3" ht="18.75">
      <c r="B3" s="158" t="s">
        <v>109</v>
      </c>
      <c r="C3" s="159"/>
    </row>
    <row r="4" spans="2:3" ht="15">
      <c r="B4" s="156"/>
      <c r="C4" s="157"/>
    </row>
    <row r="5" spans="2:3" ht="14.25">
      <c r="B5" s="16" t="s">
        <v>40</v>
      </c>
      <c r="C5" s="13" t="s">
        <v>102</v>
      </c>
    </row>
    <row r="6" spans="2:3" ht="14.25">
      <c r="B6" s="16" t="s">
        <v>41</v>
      </c>
      <c r="C6" s="13" t="s">
        <v>102</v>
      </c>
    </row>
    <row r="7" spans="2:3" ht="14.25">
      <c r="B7" s="16" t="s">
        <v>49</v>
      </c>
      <c r="C7" s="13" t="s">
        <v>103</v>
      </c>
    </row>
    <row r="8" spans="2:3" ht="14.25">
      <c r="B8" s="17" t="s">
        <v>45</v>
      </c>
      <c r="C8" s="13" t="s">
        <v>103</v>
      </c>
    </row>
    <row r="9" spans="2:3" ht="14.25">
      <c r="B9" s="17" t="s">
        <v>42</v>
      </c>
      <c r="C9" s="12" t="s">
        <v>104</v>
      </c>
    </row>
    <row r="10" spans="2:3" ht="14.25">
      <c r="B10" s="17" t="s">
        <v>53</v>
      </c>
      <c r="C10" s="12" t="s">
        <v>37</v>
      </c>
    </row>
    <row r="11" spans="2:3" ht="14.25">
      <c r="B11" s="17" t="s">
        <v>46</v>
      </c>
      <c r="C11" s="12" t="s">
        <v>37</v>
      </c>
    </row>
    <row r="12" spans="2:3" ht="14.25">
      <c r="B12" s="17" t="s">
        <v>43</v>
      </c>
      <c r="C12" s="14" t="s">
        <v>105</v>
      </c>
    </row>
    <row r="13" spans="2:3" ht="14.25">
      <c r="B13" s="17" t="s">
        <v>44</v>
      </c>
      <c r="C13" s="14" t="s">
        <v>105</v>
      </c>
    </row>
    <row r="14" spans="2:3" ht="14.25">
      <c r="B14" s="17" t="s">
        <v>47</v>
      </c>
      <c r="C14" s="14" t="s">
        <v>105</v>
      </c>
    </row>
    <row r="15" spans="2:3" ht="14.25">
      <c r="B15" s="17" t="s">
        <v>57</v>
      </c>
      <c r="C15" s="14" t="s">
        <v>105</v>
      </c>
    </row>
    <row r="16" spans="2:3" ht="14.25">
      <c r="B16" s="17" t="s">
        <v>50</v>
      </c>
      <c r="C16" s="14" t="s">
        <v>105</v>
      </c>
    </row>
    <row r="17" spans="2:3" ht="14.25">
      <c r="B17" s="17" t="s">
        <v>54</v>
      </c>
      <c r="C17" s="14" t="s">
        <v>105</v>
      </c>
    </row>
    <row r="18" spans="2:3" ht="14.25">
      <c r="B18" s="18" t="s">
        <v>48</v>
      </c>
      <c r="C18" s="15" t="s">
        <v>106</v>
      </c>
    </row>
    <row r="19" spans="2:3" ht="14.25">
      <c r="B19" s="18" t="s">
        <v>51</v>
      </c>
      <c r="C19" s="15" t="s">
        <v>106</v>
      </c>
    </row>
    <row r="20" spans="2:3" ht="14.25">
      <c r="B20" s="18" t="s">
        <v>52</v>
      </c>
      <c r="C20" s="15" t="s">
        <v>106</v>
      </c>
    </row>
    <row r="21" spans="2:3" ht="14.25">
      <c r="B21" s="18" t="s">
        <v>55</v>
      </c>
      <c r="C21" s="15" t="s">
        <v>106</v>
      </c>
    </row>
    <row r="22" spans="2:3" ht="14.25">
      <c r="B22" s="18" t="s">
        <v>56</v>
      </c>
      <c r="C22" s="15" t="s">
        <v>106</v>
      </c>
    </row>
    <row r="23" spans="2:3" ht="14.25">
      <c r="B23" s="18" t="s">
        <v>58</v>
      </c>
      <c r="C23" s="15" t="s">
        <v>106</v>
      </c>
    </row>
  </sheetData>
  <sheetProtection password="D94C" sheet="1"/>
  <mergeCells count="2">
    <mergeCell ref="B4:C4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55"/>
  </sheetPr>
  <dimension ref="A2:Y31"/>
  <sheetViews>
    <sheetView showGridLines="0" tabSelected="1" view="pageBreakPreview" zoomScale="70" zoomScaleNormal="30" zoomScaleSheetLayoutView="70" workbookViewId="0" topLeftCell="A1">
      <selection activeCell="O14" sqref="O14:O15"/>
    </sheetView>
  </sheetViews>
  <sheetFormatPr defaultColWidth="11.00390625" defaultRowHeight="14.25"/>
  <cols>
    <col min="1" max="1" width="11.625" style="51" customWidth="1"/>
    <col min="2" max="2" width="4.125" style="51" customWidth="1"/>
    <col min="3" max="3" width="20.625" style="51" customWidth="1"/>
    <col min="4" max="4" width="24.875" style="51" customWidth="1"/>
    <col min="5" max="5" width="24.625" style="51" customWidth="1"/>
    <col min="6" max="6" width="18.75390625" style="51" customWidth="1"/>
    <col min="7" max="7" width="15.875" style="51" customWidth="1"/>
    <col min="8" max="9" width="5.00390625" style="51" customWidth="1"/>
    <col min="10" max="10" width="9.25390625" style="51" bestFit="1" customWidth="1"/>
    <col min="11" max="11" width="16.50390625" style="51" customWidth="1"/>
    <col min="12" max="12" width="17.625" style="51" customWidth="1"/>
    <col min="13" max="13" width="16.25390625" style="51" customWidth="1"/>
    <col min="14" max="14" width="15.875" style="51" customWidth="1"/>
    <col min="15" max="15" width="27.75390625" style="51" customWidth="1"/>
    <col min="16" max="16" width="26.375" style="51" customWidth="1"/>
    <col min="17" max="17" width="1.875" style="52" customWidth="1"/>
    <col min="18" max="42" width="11.00390625" style="52" customWidth="1"/>
    <col min="43" max="16384" width="11.00390625" style="51" customWidth="1"/>
  </cols>
  <sheetData>
    <row r="2" spans="1:16" ht="14.25">
      <c r="A2" s="169"/>
      <c r="B2" s="170"/>
      <c r="C2" s="170"/>
      <c r="D2" s="170"/>
      <c r="E2" s="168" t="s">
        <v>121</v>
      </c>
      <c r="F2" s="168"/>
      <c r="G2" s="168"/>
      <c r="H2" s="168"/>
      <c r="I2" s="168"/>
      <c r="J2" s="168"/>
      <c r="K2" s="168"/>
      <c r="L2" s="168"/>
      <c r="M2" s="168"/>
      <c r="N2" s="168"/>
      <c r="O2" s="160" t="s">
        <v>115</v>
      </c>
      <c r="P2" s="162" t="s">
        <v>116</v>
      </c>
    </row>
    <row r="3" spans="1:16" ht="14.25">
      <c r="A3" s="170"/>
      <c r="B3" s="170"/>
      <c r="C3" s="170"/>
      <c r="D3" s="170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0"/>
      <c r="P3" s="162"/>
    </row>
    <row r="4" spans="1:16" ht="14.25">
      <c r="A4" s="170"/>
      <c r="B4" s="170"/>
      <c r="C4" s="170"/>
      <c r="D4" s="170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0" t="s">
        <v>118</v>
      </c>
      <c r="P4" s="162">
        <v>4</v>
      </c>
    </row>
    <row r="5" spans="1:16" ht="15" customHeight="1">
      <c r="A5" s="170"/>
      <c r="B5" s="170"/>
      <c r="C5" s="170"/>
      <c r="D5" s="170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0"/>
      <c r="P5" s="162"/>
    </row>
    <row r="6" spans="1:16" ht="14.25">
      <c r="A6" s="170"/>
      <c r="B6" s="170"/>
      <c r="C6" s="170"/>
      <c r="D6" s="170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0" t="s">
        <v>119</v>
      </c>
      <c r="P6" s="163">
        <v>42871</v>
      </c>
    </row>
    <row r="7" spans="1:16" ht="14.25">
      <c r="A7" s="170"/>
      <c r="B7" s="170"/>
      <c r="C7" s="170"/>
      <c r="D7" s="170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0"/>
      <c r="P7" s="162"/>
    </row>
    <row r="8" spans="1:16" ht="14.25">
      <c r="A8" s="170"/>
      <c r="B8" s="170"/>
      <c r="C8" s="170"/>
      <c r="D8" s="170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0" t="s">
        <v>120</v>
      </c>
      <c r="P8" s="162" t="s">
        <v>117</v>
      </c>
    </row>
    <row r="9" spans="1:16" ht="14.25">
      <c r="A9" s="170"/>
      <c r="B9" s="170"/>
      <c r="C9" s="170"/>
      <c r="D9" s="170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0"/>
      <c r="P9" s="162"/>
    </row>
    <row r="10" ht="14.25">
      <c r="O10" s="161"/>
    </row>
    <row r="11" spans="3:15" ht="14.25">
      <c r="C11" s="164" t="s">
        <v>152</v>
      </c>
      <c r="D11" s="165"/>
      <c r="O11" s="161"/>
    </row>
    <row r="12" spans="1:16" ht="15" thickBot="1">
      <c r="A12" s="53"/>
      <c r="B12" s="53"/>
      <c r="C12" s="53"/>
      <c r="D12" s="53"/>
      <c r="E12" s="53"/>
      <c r="F12" s="53"/>
      <c r="G12" s="53"/>
      <c r="J12" s="53"/>
      <c r="K12" s="53"/>
      <c r="M12" s="53"/>
      <c r="N12" s="53"/>
      <c r="O12" s="53"/>
      <c r="P12" s="54"/>
    </row>
    <row r="13" spans="1:24" ht="19.5" customHeight="1" thickBot="1">
      <c r="A13" s="171" t="s">
        <v>64</v>
      </c>
      <c r="B13" s="166" t="s">
        <v>65</v>
      </c>
      <c r="C13" s="167"/>
      <c r="D13" s="167"/>
      <c r="E13" s="167"/>
      <c r="F13" s="167"/>
      <c r="G13" s="167"/>
      <c r="H13" s="173" t="s">
        <v>66</v>
      </c>
      <c r="I13" s="174"/>
      <c r="J13" s="174"/>
      <c r="K13" s="175"/>
      <c r="L13" s="183" t="s">
        <v>67</v>
      </c>
      <c r="M13" s="184"/>
      <c r="N13" s="184"/>
      <c r="O13" s="184"/>
      <c r="P13" s="185"/>
      <c r="Q13" s="55"/>
      <c r="R13" s="55"/>
      <c r="S13" s="55"/>
      <c r="T13" s="55"/>
      <c r="U13" s="55"/>
      <c r="V13" s="55"/>
      <c r="W13" s="55"/>
      <c r="X13" s="55"/>
    </row>
    <row r="14" spans="1:24" ht="36" customHeight="1" thickBot="1">
      <c r="A14" s="172"/>
      <c r="B14" s="186" t="s">
        <v>68</v>
      </c>
      <c r="C14" s="192" t="s">
        <v>69</v>
      </c>
      <c r="D14" s="192" t="s">
        <v>113</v>
      </c>
      <c r="E14" s="192" t="s">
        <v>114</v>
      </c>
      <c r="F14" s="197" t="s">
        <v>70</v>
      </c>
      <c r="G14" s="176" t="s">
        <v>112</v>
      </c>
      <c r="H14" s="200" t="s">
        <v>71</v>
      </c>
      <c r="I14" s="201"/>
      <c r="J14" s="201"/>
      <c r="K14" s="194" t="s">
        <v>72</v>
      </c>
      <c r="L14" s="188" t="s">
        <v>73</v>
      </c>
      <c r="M14" s="178" t="s">
        <v>74</v>
      </c>
      <c r="N14" s="178" t="s">
        <v>75</v>
      </c>
      <c r="O14" s="198" t="s">
        <v>76</v>
      </c>
      <c r="P14" s="194" t="s">
        <v>77</v>
      </c>
      <c r="Q14" s="56"/>
      <c r="R14" s="56"/>
      <c r="S14" s="56"/>
      <c r="T14" s="56"/>
      <c r="U14" s="57"/>
      <c r="V14" s="55"/>
      <c r="W14" s="55"/>
      <c r="X14" s="55"/>
    </row>
    <row r="15" spans="1:24" ht="39.75" customHeight="1" thickBot="1">
      <c r="A15" s="172"/>
      <c r="B15" s="187"/>
      <c r="C15" s="193"/>
      <c r="D15" s="193"/>
      <c r="E15" s="193"/>
      <c r="F15" s="176"/>
      <c r="G15" s="177"/>
      <c r="H15" s="87" t="s">
        <v>78</v>
      </c>
      <c r="I15" s="84" t="s">
        <v>79</v>
      </c>
      <c r="J15" s="92" t="s">
        <v>80</v>
      </c>
      <c r="K15" s="195"/>
      <c r="L15" s="189"/>
      <c r="M15" s="179"/>
      <c r="N15" s="179"/>
      <c r="O15" s="199"/>
      <c r="P15" s="195"/>
      <c r="Q15" s="56"/>
      <c r="R15" s="56"/>
      <c r="S15" s="56"/>
      <c r="T15" s="56"/>
      <c r="U15" s="57"/>
      <c r="V15" s="55"/>
      <c r="W15" s="55"/>
      <c r="X15" s="55"/>
    </row>
    <row r="16" spans="1:25" ht="144.75" customHeight="1" thickBot="1">
      <c r="A16" s="180" t="s">
        <v>122</v>
      </c>
      <c r="B16" s="93">
        <v>1</v>
      </c>
      <c r="C16" s="106" t="s">
        <v>123</v>
      </c>
      <c r="D16" s="75" t="s">
        <v>136</v>
      </c>
      <c r="E16" s="81" t="s">
        <v>137</v>
      </c>
      <c r="F16" s="80" t="s">
        <v>138</v>
      </c>
      <c r="G16" s="85" t="s">
        <v>128</v>
      </c>
      <c r="H16" s="88">
        <v>1</v>
      </c>
      <c r="I16" s="82">
        <v>3</v>
      </c>
      <c r="J16" s="83" t="str">
        <f>CONCATENATE($Q16&amp;$R16&amp;$S16&amp;$T16&amp;$U16)</f>
        <v>3M</v>
      </c>
      <c r="K16" s="89" t="str">
        <f>VLOOKUP(J16,'ZONA DE RIESGO'!$B$5:$C$23,2,FALSE)</f>
        <v> MODERADO</v>
      </c>
      <c r="L16" s="94" t="s">
        <v>156</v>
      </c>
      <c r="M16" s="95" t="s">
        <v>131</v>
      </c>
      <c r="N16" s="96" t="s">
        <v>132</v>
      </c>
      <c r="O16" s="97" t="s">
        <v>133</v>
      </c>
      <c r="P16" s="98" t="s">
        <v>149</v>
      </c>
      <c r="Q16" s="69" t="str">
        <f>IF(AND(H16=1,I16=1),'MATRIZ DE CALIFICACIÓN'!C$7,IF(AND(H16=1,I16=2),'MATRIZ DE CALIFICACIÓN'!D$7,IF(AND(H16=1,I16=3),'MATRIZ DE CALIFICACIÓN'!E$7,IF(AND(H16=1,I16=4),'MATRIZ DE CALIFICACIÓN'!F$7,IF(AND(H16=1,I16=5),'MATRIZ DE CALIFICACIÓN'!G$7,"")))))</f>
        <v>3M</v>
      </c>
      <c r="R16" s="69">
        <f>IF(AND(H16=2,I16=1),'MATRIZ DE CALIFICACIÓN'!C$8,IF(AND(H16=2,I16=2),'MATRIZ DE CALIFICACIÓN'!D$8,IF(AND(H16=2,I16=3),'MATRIZ DE CALIFICACIÓN'!E$8,IF(AND(H16=2,I16=4),'MATRIZ DE CALIFICACIÓN'!F$8,IF(AND(H16=2,I16=5),'MATRIZ DE CALIFICACIÓN'!G$8,"")))))</f>
      </c>
      <c r="S16" s="69">
        <f>IF(AND(H16=3,I16=1),'MATRIZ DE CALIFICACIÓN'!C$9,IF(AND(H16=3,I16=2),'MATRIZ DE CALIFICACIÓN'!D$9,IF(AND(H16=3,I16=3),'MATRIZ DE CALIFICACIÓN'!E$9,IF(AND(H16=3,I16=4),'MATRIZ DE CALIFICACIÓN'!F$9,IF(AND(H16=3,I16=5),'MATRIZ DE CALIFICACIÓN'!G$9,"")))))</f>
      </c>
      <c r="T16" s="69">
        <f>IF(AND(H16=4,I16=1),'MATRIZ DE CALIFICACIÓN'!C$10,IF(AND(H16=4,I16=2),'MATRIZ DE CALIFICACIÓN'!D$10,IF(AND(H16=4,I16=3),'MATRIZ DE CALIFICACIÓN'!E$10,IF(AND(H16=4,I16=4),'MATRIZ DE CALIFICACIÓN'!F$10,IF(AND(H16=4,I16=5),'MATRIZ DE CALIFICACIÓN'!G$10,"")))))</f>
      </c>
      <c r="U16" s="70">
        <f>IF(AND(H16=5,I16=1),'MATRIZ DE CALIFICACIÓN'!C$11,IF(AND(H16=5,I16=2),'MATRIZ DE CALIFICACIÓN'!D$11,IF(AND(H16=5,I16=3),'MATRIZ DE CALIFICACIÓN'!E$11,IF(AND(H16=5,I16=4),'MATRIZ DE CALIFICACIÓN'!F$11,IF(AND(H16=5,I16=5),'MATRIZ DE CALIFICACIÓN'!G$11,"")))))</f>
      </c>
      <c r="V16" s="69">
        <f>IF(AND(G16="SI"),IF(AND(H16=1),'MATRIZ DE CALIFICACIÓN'!$J$7,IF(AND(H16=2),'MATRIZ DE CALIFICACIÓN'!$J$9,"")))</f>
        <v>1</v>
      </c>
      <c r="W16" s="69">
        <f>IF(AND(G16="SI"),IF(AND(H16=3),'MATRIZ DE CALIFICACIÓN'!$J$10,IF(AND(H16=4),'MATRIZ DE CALIFICACIÓN'!$J$12,IF(AND(H16=5),'MATRIZ DE CALIFICACIÓN'!$J$14,""))))</f>
      </c>
      <c r="X16" s="69">
        <f>IF(AND(G16="SI"),IF(AND(I16=1),'MATRIZ DE CALIFICACIÓN'!$J$7,IF(AND(I16=2),'MATRIZ DE CALIFICACIÓN'!$J$9,"")))</f>
      </c>
      <c r="Y16" s="69">
        <f>IF(AND(G16="SI"),IF(AND(I16=3),'MATRIZ DE CALIFICACIÓN'!$J$10,IF(AND(I16=4),'MATRIZ DE CALIFICACIÓN'!$J$12,IF(AND(I16=5),'MATRIZ DE CALIFICACIÓN'!$J$14,""))))</f>
        <v>3</v>
      </c>
    </row>
    <row r="17" spans="1:25" ht="167.25" customHeight="1" thickBot="1">
      <c r="A17" s="181"/>
      <c r="B17" s="93">
        <v>2</v>
      </c>
      <c r="C17" s="106" t="s">
        <v>124</v>
      </c>
      <c r="D17" s="75" t="s">
        <v>136</v>
      </c>
      <c r="E17" s="76" t="s">
        <v>139</v>
      </c>
      <c r="F17" s="76" t="s">
        <v>140</v>
      </c>
      <c r="G17" s="86" t="s">
        <v>129</v>
      </c>
      <c r="H17" s="90">
        <v>2</v>
      </c>
      <c r="I17" s="77">
        <v>3</v>
      </c>
      <c r="J17" s="68" t="str">
        <f>CONCATENATE($Q17&amp;$R17&amp;$S17&amp;$T17&amp;$U17)</f>
        <v>6M</v>
      </c>
      <c r="K17" s="91" t="str">
        <f>VLOOKUP(J17,'ZONA DE RIESGO'!$B$5:$C$23,2,FALSE)</f>
        <v>MODERADO</v>
      </c>
      <c r="L17" s="99" t="s">
        <v>157</v>
      </c>
      <c r="M17" s="100" t="s">
        <v>134</v>
      </c>
      <c r="N17" s="101" t="s">
        <v>135</v>
      </c>
      <c r="O17" s="77" t="s">
        <v>133</v>
      </c>
      <c r="P17" s="102" t="s">
        <v>153</v>
      </c>
      <c r="Q17" s="69">
        <f>IF(AND(H17=1,I17=1),'MATRIZ DE CALIFICACIÓN'!C$7,IF(AND(H17=1,I17=2),'MATRIZ DE CALIFICACIÓN'!D$7,IF(AND(H17=1,I17=3),'MATRIZ DE CALIFICACIÓN'!E$7,IF(AND(H17=1,I17=4),'MATRIZ DE CALIFICACIÓN'!F$7,IF(AND(H17=1,I17=5),'MATRIZ DE CALIFICACIÓN'!G$7,"")))))</f>
      </c>
      <c r="R17" s="69" t="str">
        <f>IF(AND(H17=2,I17=1),'MATRIZ DE CALIFICACIÓN'!C$8,IF(AND(H17=2,I17=2),'MATRIZ DE CALIFICACIÓN'!D$8,IF(AND(H17=2,I17=3),'MATRIZ DE CALIFICACIÓN'!E$8,IF(AND(H17=2,I17=4),'MATRIZ DE CALIFICACIÓN'!F$8,IF(AND(H17=2,I17=5),'MATRIZ DE CALIFICACIÓN'!G$8,"")))))</f>
        <v>6M</v>
      </c>
      <c r="S17" s="69">
        <f>IF(AND(H17=3,I17=1),'MATRIZ DE CALIFICACIÓN'!C$9,IF(AND(H17=3,I17=2),'MATRIZ DE CALIFICACIÓN'!D$9,IF(AND(H17=3,I17=3),'MATRIZ DE CALIFICACIÓN'!E$9,IF(AND(H17=3,I17=4),'MATRIZ DE CALIFICACIÓN'!F$9,IF(AND(H17=3,I17=5),'MATRIZ DE CALIFICACIÓN'!G$9,"")))))</f>
      </c>
      <c r="T17" s="69">
        <f>IF(AND(H17=4,I17=1),'MATRIZ DE CALIFICACIÓN'!C$10,IF(AND(H17=4,I17=2),'MATRIZ DE CALIFICACIÓN'!D$10,IF(AND(H17=4,I17=3),'MATRIZ DE CALIFICACIÓN'!E$10,IF(AND(H17=4,I17=4),'MATRIZ DE CALIFICACIÓN'!F$10,IF(AND(H17=4,I17=5),'MATRIZ DE CALIFICACIÓN'!G$10,"")))))</f>
      </c>
      <c r="U17" s="70">
        <f>IF(AND(H17=5,I17=1),'MATRIZ DE CALIFICACIÓN'!C$11,IF(AND(H17=5,I17=2),'MATRIZ DE CALIFICACIÓN'!D$11,IF(AND(H17=5,I17=3),'MATRIZ DE CALIFICACIÓN'!E$11,IF(AND(H17=5,I17=4),'MATRIZ DE CALIFICACIÓN'!F$11,IF(AND(H17=5,I17=5),'MATRIZ DE CALIFICACIÓN'!G$11,"")))))</f>
      </c>
      <c r="V17" s="69" t="b">
        <f>IF(AND(G17="SI"),IF(AND(H17=1),'MATRIZ DE CALIFICACIÓN'!$J$7,IF(AND(H17=2),'MATRIZ DE CALIFICACIÓN'!$J$9,"")))</f>
        <v>0</v>
      </c>
      <c r="W17" s="69" t="b">
        <f>IF(AND(G17="SI"),IF(AND(H17=3),'MATRIZ DE CALIFICACIÓN'!$J$10,IF(AND(H17=4),'MATRIZ DE CALIFICACIÓN'!$J$12,IF(AND(H17=5),'MATRIZ DE CALIFICACIÓN'!$J$14,""))))</f>
        <v>0</v>
      </c>
      <c r="X17" s="69" t="b">
        <f>IF(AND(G17="SI"),IF(AND(I17=1),'MATRIZ DE CALIFICACIÓN'!$J$7,IF(AND(I17=2),'MATRIZ DE CALIFICACIÓN'!$J$9,"")))</f>
        <v>0</v>
      </c>
      <c r="Y17" s="69" t="b">
        <f>IF(AND(G17="SI"),IF(AND(I17=3),'MATRIZ DE CALIFICACIÓN'!$J$10,IF(AND(I17=4),'MATRIZ DE CALIFICACIÓN'!$J$12,IF(AND(I17=5),'MATRIZ DE CALIFICACIÓN'!$J$14,""))))</f>
        <v>0</v>
      </c>
    </row>
    <row r="18" spans="1:25" ht="177.75" customHeight="1" thickBot="1">
      <c r="A18" s="181"/>
      <c r="B18" s="93">
        <v>3</v>
      </c>
      <c r="C18" s="107" t="s">
        <v>125</v>
      </c>
      <c r="D18" s="75" t="s">
        <v>144</v>
      </c>
      <c r="E18" s="75" t="s">
        <v>145</v>
      </c>
      <c r="F18" s="78" t="s">
        <v>146</v>
      </c>
      <c r="G18" s="86" t="s">
        <v>129</v>
      </c>
      <c r="H18" s="90">
        <v>1</v>
      </c>
      <c r="I18" s="77">
        <v>4</v>
      </c>
      <c r="J18" s="68" t="str">
        <f>CONCATENATE($Q18&amp;$R18&amp;$S18&amp;$T18&amp;$U18)</f>
        <v>4A</v>
      </c>
      <c r="K18" s="91" t="str">
        <f>VLOOKUP(J18,'ZONA DE RIESGO'!$B$5:$C$23,2,FALSE)</f>
        <v>ALTO</v>
      </c>
      <c r="L18" s="99" t="s">
        <v>157</v>
      </c>
      <c r="M18" s="104" t="s">
        <v>150</v>
      </c>
      <c r="N18" s="75" t="s">
        <v>135</v>
      </c>
      <c r="O18" s="105" t="s">
        <v>133</v>
      </c>
      <c r="P18" s="103" t="s">
        <v>154</v>
      </c>
      <c r="Q18" s="69" t="str">
        <f>IF(AND(H18=1,I18=1),'MATRIZ DE CALIFICACIÓN'!C$7,IF(AND(H18=1,I18=2),'MATRIZ DE CALIFICACIÓN'!D$7,IF(AND(H18=1,I18=3),'MATRIZ DE CALIFICACIÓN'!E$7,IF(AND(H18=1,I18=4),'MATRIZ DE CALIFICACIÓN'!F$7,IF(AND(H18=1,I18=5),'MATRIZ DE CALIFICACIÓN'!G$7,"")))))</f>
        <v>4A</v>
      </c>
      <c r="R18" s="69">
        <f>IF(AND(H18=2,I18=1),'MATRIZ DE CALIFICACIÓN'!C$8,IF(AND(H18=2,I18=2),'MATRIZ DE CALIFICACIÓN'!D$8,IF(AND(H18=2,I18=3),'MATRIZ DE CALIFICACIÓN'!E$8,IF(AND(H18=2,I18=4),'MATRIZ DE CALIFICACIÓN'!F$8,IF(AND(H18=2,I18=5),'MATRIZ DE CALIFICACIÓN'!G$8,"")))))</f>
      </c>
      <c r="S18" s="69">
        <f>IF(AND(H18=3,I18=1),'MATRIZ DE CALIFICACIÓN'!C$9,IF(AND(H18=3,I18=2),'MATRIZ DE CALIFICACIÓN'!D$9,IF(AND(H18=3,I18=3),'MATRIZ DE CALIFICACIÓN'!E$9,IF(AND(H18=3,I18=4),'MATRIZ DE CALIFICACIÓN'!F$9,IF(AND(H18=3,I18=5),'MATRIZ DE CALIFICACIÓN'!G$9,"")))))</f>
      </c>
      <c r="T18" s="69">
        <f>IF(AND(H18=4,I18=1),'MATRIZ DE CALIFICACIÓN'!C$10,IF(AND(H18=4,I18=2),'MATRIZ DE CALIFICACIÓN'!D$10,IF(AND(H18=4,I18=3),'MATRIZ DE CALIFICACIÓN'!E$10,IF(AND(H18=4,I18=4),'MATRIZ DE CALIFICACIÓN'!F$10,IF(AND(H18=4,I18=5),'MATRIZ DE CALIFICACIÓN'!G$10,"")))))</f>
      </c>
      <c r="U18" s="70">
        <f>IF(AND(H18=5,I18=1),'MATRIZ DE CALIFICACIÓN'!C$11,IF(AND(H18=5,I18=2),'MATRIZ DE CALIFICACIÓN'!D$11,IF(AND(H18=5,I18=3),'MATRIZ DE CALIFICACIÓN'!E$11,IF(AND(H18=5,I18=4),'MATRIZ DE CALIFICACIÓN'!F$11,IF(AND(H18=5,I18=5),'MATRIZ DE CALIFICACIÓN'!G$11,"")))))</f>
      </c>
      <c r="V18" s="69" t="b">
        <f>IF(AND(G18="SI"),IF(AND(H18=1),'MATRIZ DE CALIFICACIÓN'!$J$7,IF(AND(H18=2),'MATRIZ DE CALIFICACIÓN'!$J$9,"")))</f>
        <v>0</v>
      </c>
      <c r="W18" s="69" t="b">
        <f>IF(AND(G18="SI"),IF(AND(H18=3),'MATRIZ DE CALIFICACIÓN'!$J$10,IF(AND(H18=4),'MATRIZ DE CALIFICACIÓN'!$J$12,IF(AND(H18=5),'MATRIZ DE CALIFICACIÓN'!$J$14,""))))</f>
        <v>0</v>
      </c>
      <c r="X18" s="69" t="b">
        <f>IF(AND(G18="SI"),IF(AND(I18=1),'MATRIZ DE CALIFICACIÓN'!$J$7,IF(AND(I18=2),'MATRIZ DE CALIFICACIÓN'!$J$9,"")))</f>
        <v>0</v>
      </c>
      <c r="Y18" s="69" t="b">
        <f>IF(AND(G18="SI"),IF(AND(I18=3),'MATRIZ DE CALIFICACIÓN'!$J$10,IF(AND(I18=4),'MATRIZ DE CALIFICACIÓN'!$J$12,IF(AND(I18=5),'MATRIZ DE CALIFICACIÓN'!$J$14,""))))</f>
        <v>0</v>
      </c>
    </row>
    <row r="19" spans="1:25" ht="262.5" customHeight="1" thickBot="1">
      <c r="A19" s="181"/>
      <c r="B19" s="93">
        <v>4</v>
      </c>
      <c r="C19" s="108" t="s">
        <v>126</v>
      </c>
      <c r="D19" s="76" t="s">
        <v>141</v>
      </c>
      <c r="E19" s="76" t="s">
        <v>142</v>
      </c>
      <c r="F19" s="75" t="s">
        <v>143</v>
      </c>
      <c r="G19" s="86" t="s">
        <v>129</v>
      </c>
      <c r="H19" s="90">
        <v>2</v>
      </c>
      <c r="I19" s="77">
        <v>3</v>
      </c>
      <c r="J19" s="68" t="str">
        <f>CONCATENATE($Q19&amp;$R19&amp;$S19&amp;$T19&amp;$U19)</f>
        <v>6M</v>
      </c>
      <c r="K19" s="91" t="str">
        <f>VLOOKUP(J19,'ZONA DE RIESGO'!$B$5:$C$23,2,FALSE)</f>
        <v>MODERADO</v>
      </c>
      <c r="L19" s="99" t="s">
        <v>156</v>
      </c>
      <c r="M19" s="100" t="s">
        <v>159</v>
      </c>
      <c r="N19" s="75" t="s">
        <v>135</v>
      </c>
      <c r="O19" s="79" t="s">
        <v>160</v>
      </c>
      <c r="P19" s="103" t="s">
        <v>155</v>
      </c>
      <c r="Q19" s="69">
        <f>IF(AND(H19=1,I19=1),'MATRIZ DE CALIFICACIÓN'!C$7,IF(AND(H19=1,I19=2),'MATRIZ DE CALIFICACIÓN'!D$7,IF(AND(H19=1,I19=3),'MATRIZ DE CALIFICACIÓN'!E$7,IF(AND(H19=1,I19=4),'MATRIZ DE CALIFICACIÓN'!F$7,IF(AND(H19=1,I19=5),'MATRIZ DE CALIFICACIÓN'!G$7,"")))))</f>
      </c>
      <c r="R19" s="69" t="str">
        <f>IF(AND(H19=2,I19=1),'MATRIZ DE CALIFICACIÓN'!C$8,IF(AND(H19=2,I19=2),'MATRIZ DE CALIFICACIÓN'!D$8,IF(AND(H19=2,I19=3),'MATRIZ DE CALIFICACIÓN'!E$8,IF(AND(H19=2,I19=4),'MATRIZ DE CALIFICACIÓN'!F$8,IF(AND(H19=2,I19=5),'MATRIZ DE CALIFICACIÓN'!G$8,"")))))</f>
        <v>6M</v>
      </c>
      <c r="S19" s="69">
        <f>IF(AND(H19=3,I19=1),'MATRIZ DE CALIFICACIÓN'!C$9,IF(AND(H19=3,I19=2),'MATRIZ DE CALIFICACIÓN'!D$9,IF(AND(H19=3,I19=3),'MATRIZ DE CALIFICACIÓN'!E$9,IF(AND(H19=3,I19=4),'MATRIZ DE CALIFICACIÓN'!F$9,IF(AND(H19=3,I19=5),'MATRIZ DE CALIFICACIÓN'!G$9,"")))))</f>
      </c>
      <c r="T19" s="69">
        <f>IF(AND(H19=4,I19=1),'MATRIZ DE CALIFICACIÓN'!C$10,IF(AND(H19=4,I19=2),'MATRIZ DE CALIFICACIÓN'!D$10,IF(AND(H19=4,I19=3),'MATRIZ DE CALIFICACIÓN'!E$10,IF(AND(H19=4,I19=4),'MATRIZ DE CALIFICACIÓN'!F$10,IF(AND(H19=4,I19=5),'MATRIZ DE CALIFICACIÓN'!G$10,"")))))</f>
      </c>
      <c r="U19" s="70">
        <f>IF(AND(H19=5,I19=1),'MATRIZ DE CALIFICACIÓN'!C$11,IF(AND(H19=5,I19=2),'MATRIZ DE CALIFICACIÓN'!D$11,IF(AND(H19=5,I19=3),'MATRIZ DE CALIFICACIÓN'!E$11,IF(AND(H19=5,I19=4),'MATRIZ DE CALIFICACIÓN'!F$11,IF(AND(H19=5,I19=5),'MATRIZ DE CALIFICACIÓN'!G$11,"")))))</f>
      </c>
      <c r="V19" s="69" t="b">
        <f>IF(AND(G19="SI"),IF(AND(H19=1),'MATRIZ DE CALIFICACIÓN'!$J$7,IF(AND(H19=2),'MATRIZ DE CALIFICACIÓN'!$J$9,"")))</f>
        <v>0</v>
      </c>
      <c r="W19" s="69" t="b">
        <f>IF(AND(G19="SI"),IF(AND(H19=3),'MATRIZ DE CALIFICACIÓN'!$J$10,IF(AND(H19=4),'MATRIZ DE CALIFICACIÓN'!$J$12,IF(AND(H19=5),'MATRIZ DE CALIFICACIÓN'!$J$14,""))))</f>
        <v>0</v>
      </c>
      <c r="X19" s="69" t="b">
        <f>IF(AND(G19="SI"),IF(AND(I19=1),'MATRIZ DE CALIFICACIÓN'!$J$7,IF(AND(I19=2),'MATRIZ DE CALIFICACIÓN'!$J$9,"")))</f>
        <v>0</v>
      </c>
      <c r="Y19" s="69" t="b">
        <f>IF(AND(G19="SI"),IF(AND(I19=3),'MATRIZ DE CALIFICACIÓN'!$J$10,IF(AND(I19=4),'MATRIZ DE CALIFICACIÓN'!$J$12,IF(AND(I19=5),'MATRIZ DE CALIFICACIÓN'!$J$14,""))))</f>
        <v>0</v>
      </c>
    </row>
    <row r="20" spans="1:25" ht="206.25" customHeight="1">
      <c r="A20" s="182"/>
      <c r="B20" s="93">
        <v>5</v>
      </c>
      <c r="C20" s="109" t="s">
        <v>127</v>
      </c>
      <c r="D20" s="75" t="s">
        <v>147</v>
      </c>
      <c r="E20" s="75" t="s">
        <v>162</v>
      </c>
      <c r="F20" s="78" t="s">
        <v>163</v>
      </c>
      <c r="G20" s="86" t="s">
        <v>130</v>
      </c>
      <c r="H20" s="90">
        <v>3</v>
      </c>
      <c r="I20" s="77">
        <v>3</v>
      </c>
      <c r="J20" s="68" t="str">
        <f>CONCATENATE($Q20&amp;$R20&amp;$S20&amp;$T20&amp;$U20)</f>
        <v>9A</v>
      </c>
      <c r="K20" s="91" t="str">
        <f>VLOOKUP(J20,'ZONA DE RIESGO'!$B$5:$C$23,2,FALSE)</f>
        <v>ALTO</v>
      </c>
      <c r="L20" s="99" t="s">
        <v>156</v>
      </c>
      <c r="M20" s="99" t="s">
        <v>161</v>
      </c>
      <c r="N20" s="75" t="s">
        <v>135</v>
      </c>
      <c r="O20" s="105" t="s">
        <v>148</v>
      </c>
      <c r="P20" s="103" t="s">
        <v>158</v>
      </c>
      <c r="Q20" s="69">
        <f>IF(AND(H20=1,I20=1),'MATRIZ DE CALIFICACIÓN'!C$7,IF(AND(H20=1,I20=2),'MATRIZ DE CALIFICACIÓN'!D$7,IF(AND(H20=1,I20=3),'MATRIZ DE CALIFICACIÓN'!E$7,IF(AND(H20=1,I20=4),'MATRIZ DE CALIFICACIÓN'!F$7,IF(AND(H20=1,I20=5),'MATRIZ DE CALIFICACIÓN'!G$7,"")))))</f>
      </c>
      <c r="R20" s="69">
        <f>IF(AND(H20=2,I20=1),'MATRIZ DE CALIFICACIÓN'!C$8,IF(AND(H20=2,I20=2),'MATRIZ DE CALIFICACIÓN'!D$8,IF(AND(H20=2,I20=3),'MATRIZ DE CALIFICACIÓN'!E$8,IF(AND(H20=2,I20=4),'MATRIZ DE CALIFICACIÓN'!F$8,IF(AND(H20=2,I20=5),'MATRIZ DE CALIFICACIÓN'!G$8,"")))))</f>
      </c>
      <c r="S20" s="69" t="str">
        <f>IF(AND(H20=3,I20=1),'MATRIZ DE CALIFICACIÓN'!C$9,IF(AND(H20=3,I20=2),'MATRIZ DE CALIFICACIÓN'!D$9,IF(AND(H20=3,I20=3),'MATRIZ DE CALIFICACIÓN'!E$9,IF(AND(H20=3,I20=4),'MATRIZ DE CALIFICACIÓN'!F$9,IF(AND(H20=3,I20=5),'MATRIZ DE CALIFICACIÓN'!G$9,"")))))</f>
        <v>9A</v>
      </c>
      <c r="T20" s="69">
        <f>IF(AND(H20=4,I20=1),'MATRIZ DE CALIFICACIÓN'!C$10,IF(AND(H20=4,I20=2),'MATRIZ DE CALIFICACIÓN'!D$10,IF(AND(H20=4,I20=3),'MATRIZ DE CALIFICACIÓN'!E$10,IF(AND(H20=4,I20=4),'MATRIZ DE CALIFICACIÓN'!F$10,IF(AND(H20=4,I20=5),'MATRIZ DE CALIFICACIÓN'!G$10,"")))))</f>
      </c>
      <c r="U20" s="70">
        <f>IF(AND(H20=5,I20=1),'MATRIZ DE CALIFICACIÓN'!C$11,IF(AND(H20=5,I20=2),'MATRIZ DE CALIFICACIÓN'!D$11,IF(AND(H20=5,I20=3),'MATRIZ DE CALIFICACIÓN'!E$11,IF(AND(H20=5,I20=4),'MATRIZ DE CALIFICACIÓN'!F$11,IF(AND(H20=5,I20=5),'MATRIZ DE CALIFICACIÓN'!G$11,"")))))</f>
      </c>
      <c r="V20" s="69" t="b">
        <f>IF(AND(G20="SI"),IF(AND(H20=1),'MATRIZ DE CALIFICACIÓN'!$J$7,IF(AND(H20=2),'MATRIZ DE CALIFICACIÓN'!$J$9,"")))</f>
        <v>0</v>
      </c>
      <c r="W20" s="69" t="b">
        <f>IF(AND(G20="SI"),IF(AND(H20=3),'MATRIZ DE CALIFICACIÓN'!$J$10,IF(AND(H20=4),'MATRIZ DE CALIFICACIÓN'!$J$12,IF(AND(H20=5),'MATRIZ DE CALIFICACIÓN'!$J$14,""))))</f>
        <v>0</v>
      </c>
      <c r="X20" s="69" t="b">
        <f>IF(AND(G20="SI"),IF(AND(I20=1),'MATRIZ DE CALIFICACIÓN'!$J$7,IF(AND(I20=2),'MATRIZ DE CALIFICACIÓN'!$J$9,"")))</f>
        <v>0</v>
      </c>
      <c r="Y20" s="69" t="b">
        <f>IF(AND(G20="SI"),IF(AND(I20=3),'MATRIZ DE CALIFICACIÓN'!$J$10,IF(AND(I20=4),'MATRIZ DE CALIFICACIÓN'!$J$12,IF(AND(I20=5),'MATRIZ DE CALIFICACIÓN'!$J$14,""))))</f>
        <v>0</v>
      </c>
    </row>
    <row r="21" spans="1:21" ht="28.5" customHeight="1">
      <c r="A21" s="52" t="s">
        <v>111</v>
      </c>
      <c r="C21" s="190" t="s">
        <v>107</v>
      </c>
      <c r="D21" s="71" t="s">
        <v>34</v>
      </c>
      <c r="E21" s="72" t="s">
        <v>98</v>
      </c>
      <c r="F21" s="73" t="s">
        <v>101</v>
      </c>
      <c r="G21" s="52"/>
      <c r="H21" s="58"/>
      <c r="Q21" s="59"/>
      <c r="R21" s="60"/>
      <c r="S21" s="60"/>
      <c r="T21" s="60"/>
      <c r="U21" s="60"/>
    </row>
    <row r="22" spans="1:21" ht="35.25" customHeight="1" thickBot="1">
      <c r="A22" s="52"/>
      <c r="C22" s="191"/>
      <c r="D22" s="61" t="s">
        <v>35</v>
      </c>
      <c r="E22" s="62" t="s">
        <v>108</v>
      </c>
      <c r="F22" s="63" t="s">
        <v>97</v>
      </c>
      <c r="G22" s="64"/>
      <c r="Q22" s="59"/>
      <c r="R22" s="60"/>
      <c r="S22" s="60"/>
      <c r="T22" s="60"/>
      <c r="U22" s="60"/>
    </row>
    <row r="23" spans="1:21" ht="14.25">
      <c r="A23" s="52"/>
      <c r="C23" s="65"/>
      <c r="D23" s="66"/>
      <c r="E23" s="66"/>
      <c r="F23" s="66"/>
      <c r="G23" s="66"/>
      <c r="Q23" s="59"/>
      <c r="R23" s="60"/>
      <c r="S23" s="60"/>
      <c r="T23" s="60"/>
      <c r="U23" s="60"/>
    </row>
    <row r="24" spans="1:21" ht="14.25">
      <c r="A24" s="52"/>
      <c r="C24" s="196" t="s">
        <v>151</v>
      </c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Q24" s="59"/>
      <c r="R24" s="60"/>
      <c r="S24" s="60"/>
      <c r="T24" s="60"/>
      <c r="U24" s="60"/>
    </row>
    <row r="25" spans="1:21" ht="14.25">
      <c r="A25" s="52"/>
      <c r="C25" s="65"/>
      <c r="D25" s="66"/>
      <c r="E25" s="66"/>
      <c r="F25" s="66"/>
      <c r="G25" s="66"/>
      <c r="Q25" s="59"/>
      <c r="R25" s="60"/>
      <c r="S25" s="60"/>
      <c r="T25" s="60"/>
      <c r="U25" s="60"/>
    </row>
    <row r="26" spans="1:21" ht="15" thickBot="1">
      <c r="A26" s="74"/>
      <c r="Q26" s="59"/>
      <c r="R26" s="60"/>
      <c r="S26" s="60"/>
      <c r="T26" s="60"/>
      <c r="U26" s="60"/>
    </row>
    <row r="27" spans="17:21" ht="14.25">
      <c r="Q27" s="59"/>
      <c r="R27" s="60"/>
      <c r="S27" s="59"/>
      <c r="T27" s="60"/>
      <c r="U27" s="60"/>
    </row>
    <row r="28" spans="17:21" ht="14.25">
      <c r="Q28" s="59"/>
      <c r="R28" s="59"/>
      <c r="S28" s="59"/>
      <c r="T28" s="59"/>
      <c r="U28" s="67"/>
    </row>
    <row r="29" spans="17:21" ht="14.25">
      <c r="Q29" s="59"/>
      <c r="R29" s="59"/>
      <c r="S29" s="59"/>
      <c r="T29" s="59"/>
      <c r="U29" s="67"/>
    </row>
    <row r="30" spans="17:21" ht="14.25">
      <c r="Q30" s="59"/>
      <c r="R30" s="59"/>
      <c r="S30" s="59"/>
      <c r="T30" s="59"/>
      <c r="U30" s="67"/>
    </row>
    <row r="31" spans="17:21" ht="14.25">
      <c r="Q31" s="59"/>
      <c r="R31" s="60"/>
      <c r="S31" s="59"/>
      <c r="T31" s="59"/>
      <c r="U31" s="67"/>
    </row>
  </sheetData>
  <sheetProtection formatCells="0" formatColumns="0" formatRows="0" insertColumns="0" insertRows="0" insertHyperlinks="0" deleteColumns="0" deleteRows="0" sort="0" autoFilter="0" pivotTables="0"/>
  <mergeCells count="32">
    <mergeCell ref="C24:O24"/>
    <mergeCell ref="F14:F15"/>
    <mergeCell ref="P14:P15"/>
    <mergeCell ref="C14:C15"/>
    <mergeCell ref="E14:E15"/>
    <mergeCell ref="N14:N15"/>
    <mergeCell ref="O14:O15"/>
    <mergeCell ref="H14:J14"/>
    <mergeCell ref="A16:A20"/>
    <mergeCell ref="L13:P13"/>
    <mergeCell ref="B14:B15"/>
    <mergeCell ref="L14:L15"/>
    <mergeCell ref="C21:C22"/>
    <mergeCell ref="D14:D15"/>
    <mergeCell ref="K14:K15"/>
    <mergeCell ref="C11:D11"/>
    <mergeCell ref="B13:G13"/>
    <mergeCell ref="E2:N9"/>
    <mergeCell ref="A2:D9"/>
    <mergeCell ref="O2:O3"/>
    <mergeCell ref="P2:P3"/>
    <mergeCell ref="A13:A15"/>
    <mergeCell ref="H13:K13"/>
    <mergeCell ref="G14:G15"/>
    <mergeCell ref="M14:M15"/>
    <mergeCell ref="O4:O5"/>
    <mergeCell ref="O6:O7"/>
    <mergeCell ref="O8:O9"/>
    <mergeCell ref="O10:O11"/>
    <mergeCell ref="P4:P5"/>
    <mergeCell ref="P6:P7"/>
    <mergeCell ref="P8:P9"/>
  </mergeCells>
  <conditionalFormatting sqref="J16:J17 K17 J19:K20">
    <cfRule type="cellIs" priority="134" dxfId="10" operator="equal" stopIfTrue="1">
      <formula>"Riesgo Aceptable"</formula>
    </cfRule>
    <cfRule type="cellIs" priority="135" dxfId="9" operator="equal" stopIfTrue="1">
      <formula>"Riesgo Tolerable"</formula>
    </cfRule>
    <cfRule type="cellIs" priority="136" dxfId="8" operator="equal" stopIfTrue="1">
      <formula>"Riesgo Moderado"</formula>
    </cfRule>
  </conditionalFormatting>
  <conditionalFormatting sqref="K16:K17 K19:K20">
    <cfRule type="containsText" priority="133" dxfId="7" operator="containsText" stopIfTrue="1" text="BAJO">
      <formula>NOT(ISERROR(SEARCH("BAJO",K16)))</formula>
    </cfRule>
  </conditionalFormatting>
  <conditionalFormatting sqref="K16:K17 K19:K20">
    <cfRule type="containsText" priority="129" dxfId="6" operator="containsText" stopIfTrue="1" text="ALTO">
      <formula>NOT(ISERROR(SEARCH("ALTO",K16)))</formula>
    </cfRule>
    <cfRule type="containsText" priority="130" dxfId="5" operator="containsText" stopIfTrue="1" text="EXTREMO">
      <formula>NOT(ISERROR(SEARCH("EXTREMO",K16)))</formula>
    </cfRule>
    <cfRule type="containsText" priority="131" dxfId="4" operator="containsText" stopIfTrue="1" text="MODERADO">
      <formula>NOT(ISERROR(SEARCH("MODERADO",K16)))</formula>
    </cfRule>
  </conditionalFormatting>
  <conditionalFormatting sqref="H16">
    <cfRule type="expression" priority="138" dxfId="1" stopIfTrue="1">
      <formula>$W16</formula>
    </cfRule>
    <cfRule type="expression" priority="139" dxfId="0" stopIfTrue="1">
      <formula>$V16</formula>
    </cfRule>
  </conditionalFormatting>
  <conditionalFormatting sqref="H17">
    <cfRule type="expression" priority="106" dxfId="1" stopIfTrue="1">
      <formula>$W17</formula>
    </cfRule>
    <cfRule type="expression" priority="107" dxfId="0" stopIfTrue="1">
      <formula>$V17</formula>
    </cfRule>
  </conditionalFormatting>
  <conditionalFormatting sqref="H19">
    <cfRule type="expression" priority="103" dxfId="1" stopIfTrue="1">
      <formula>$W19</formula>
    </cfRule>
    <cfRule type="expression" priority="105" dxfId="0" stopIfTrue="1">
      <formula>$V19</formula>
    </cfRule>
  </conditionalFormatting>
  <conditionalFormatting sqref="H20">
    <cfRule type="expression" priority="101" dxfId="1" stopIfTrue="1">
      <formula>$W20</formula>
    </cfRule>
    <cfRule type="expression" priority="102" dxfId="0" stopIfTrue="1">
      <formula>$V20</formula>
    </cfRule>
  </conditionalFormatting>
  <conditionalFormatting sqref="I16">
    <cfRule type="expression" priority="97" dxfId="1" stopIfTrue="1">
      <formula>$Y16</formula>
    </cfRule>
    <cfRule type="expression" priority="98" dxfId="0" stopIfTrue="1">
      <formula>$X16</formula>
    </cfRule>
  </conditionalFormatting>
  <conditionalFormatting sqref="I17">
    <cfRule type="expression" priority="95" dxfId="1" stopIfTrue="1">
      <formula>$Y17</formula>
    </cfRule>
    <cfRule type="expression" priority="96" dxfId="0" stopIfTrue="1">
      <formula>$X17</formula>
    </cfRule>
  </conditionalFormatting>
  <conditionalFormatting sqref="I19">
    <cfRule type="expression" priority="93" dxfId="1" stopIfTrue="1">
      <formula>$Y19</formula>
    </cfRule>
    <cfRule type="expression" priority="94" dxfId="0" stopIfTrue="1">
      <formula>$X19</formula>
    </cfRule>
  </conditionalFormatting>
  <conditionalFormatting sqref="I20">
    <cfRule type="expression" priority="91" dxfId="1" stopIfTrue="1">
      <formula>$Y20</formula>
    </cfRule>
    <cfRule type="expression" priority="92" dxfId="0" stopIfTrue="1">
      <formula>$X20</formula>
    </cfRule>
  </conditionalFormatting>
  <conditionalFormatting sqref="J18:K18">
    <cfRule type="cellIs" priority="9" dxfId="10" operator="equal" stopIfTrue="1">
      <formula>"Riesgo Aceptable"</formula>
    </cfRule>
    <cfRule type="cellIs" priority="10" dxfId="9" operator="equal" stopIfTrue="1">
      <formula>"Riesgo Tolerable"</formula>
    </cfRule>
    <cfRule type="cellIs" priority="11" dxfId="8" operator="equal" stopIfTrue="1">
      <formula>"Riesgo Moderado"</formula>
    </cfRule>
  </conditionalFormatting>
  <conditionalFormatting sqref="K18">
    <cfRule type="containsText" priority="8" dxfId="7" operator="containsText" stopIfTrue="1" text="BAJO">
      <formula>NOT(ISERROR(SEARCH("BAJO",K18)))</formula>
    </cfRule>
  </conditionalFormatting>
  <conditionalFormatting sqref="K18">
    <cfRule type="containsText" priority="5" dxfId="6" operator="containsText" stopIfTrue="1" text="ALTO">
      <formula>NOT(ISERROR(SEARCH("ALTO",K18)))</formula>
    </cfRule>
    <cfRule type="containsText" priority="6" dxfId="5" operator="containsText" stopIfTrue="1" text="EXTREMO">
      <formula>NOT(ISERROR(SEARCH("EXTREMO",K18)))</formula>
    </cfRule>
    <cfRule type="containsText" priority="7" dxfId="4" operator="containsText" stopIfTrue="1" text="MODERADO">
      <formula>NOT(ISERROR(SEARCH("MODERADO",K18)))</formula>
    </cfRule>
  </conditionalFormatting>
  <conditionalFormatting sqref="H18">
    <cfRule type="expression" priority="3" dxfId="1" stopIfTrue="1">
      <formula>$W18</formula>
    </cfRule>
    <cfRule type="expression" priority="4" dxfId="0" stopIfTrue="1">
      <formula>$V18</formula>
    </cfRule>
  </conditionalFormatting>
  <conditionalFormatting sqref="I18">
    <cfRule type="expression" priority="1" dxfId="1" stopIfTrue="1">
      <formula>$Y18</formula>
    </cfRule>
    <cfRule type="expression" priority="2" dxfId="0" stopIfTrue="1">
      <formula>$X18</formula>
    </cfRule>
  </conditionalFormatting>
  <dataValidations count="1">
    <dataValidation type="custom" allowBlank="1" showInputMessage="1" showErrorMessage="1" errorTitle="DAÑO EN CONFIGURACIÓN" error="Está alterando las fórmulas automáticas del libro, por favor no lo haga pues dañará la configuración.&#10;Oprima &quot;CANCELAR&quot;" sqref="J16:K20 Q16:Y20">
      <formula1>""</formula1>
    </dataValidation>
  </dataValidations>
  <printOptions/>
  <pageMargins left="0.7874015748031497" right="0.5905511811023623" top="0.7874015748031497" bottom="0.7874015748031497" header="0.31496062992125984" footer="0.31496062992125984"/>
  <pageSetup horizontalDpi="600" verticalDpi="600" orientation="landscape" paperSize="5" scale="34" r:id="rId2"/>
  <headerFooter alignWithMargins="0">
    <oddFooter>&amp;L&amp;9P: Probabilidad
Po:Posible
CAS:Casi Seguro&amp;C&amp;9I: Impacto
INA: Inaceptable
INT: Intolerable&amp;R&amp;9C:Calificación
</oddFooter>
  </headerFooter>
  <ignoredErrors>
    <ignoredError sqref="K19:K20 K16:K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Carlos Rangel Jaimes</dc:creator>
  <cp:keywords/>
  <dc:description/>
  <cp:lastModifiedBy>Jose Ludwing Oviedo Parra</cp:lastModifiedBy>
  <cp:lastPrinted>2015-08-25T19:57:16Z</cp:lastPrinted>
  <dcterms:created xsi:type="dcterms:W3CDTF">2014-09-11T21:47:19Z</dcterms:created>
  <dcterms:modified xsi:type="dcterms:W3CDTF">2020-10-26T22:09:37Z</dcterms:modified>
  <cp:category/>
  <cp:version/>
  <cp:contentType/>
  <cp:contentStatus/>
</cp:coreProperties>
</file>