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831" activeTab="0"/>
  </bookViews>
  <sheets>
    <sheet name="REGISTRO_TRASLADOS" sheetId="1" r:id="rId1"/>
    <sheet name="PRO-CULTURA" sheetId="2" r:id="rId2"/>
    <sheet name="ELECTRIFICACION" sheetId="3" r:id="rId3"/>
    <sheet name="REFORESTACION" sheetId="4" r:id="rId4"/>
    <sheet name="DESARROLLO" sheetId="5" r:id="rId5"/>
    <sheet name="PRO UIS" sheetId="6" r:id="rId6"/>
    <sheet name="PRO HOSPITAL_" sheetId="7" r:id="rId7"/>
    <sheet name="PRO ANCIANO" sheetId="8" r:id="rId8"/>
  </sheets>
  <definedNames/>
  <calcPr fullCalcOnLoad="1"/>
</workbook>
</file>

<file path=xl/sharedStrings.xml><?xml version="1.0" encoding="utf-8"?>
<sst xmlns="http://schemas.openxmlformats.org/spreadsheetml/2006/main" count="246" uniqueCount="126">
  <si>
    <t>RECURSO</t>
  </si>
  <si>
    <t>PRO-CULTURA GESTOR CREADOR</t>
  </si>
  <si>
    <t>PRO-CULTURA BIBLIOTECAS</t>
  </si>
  <si>
    <t>CUENTA BANCARIA</t>
  </si>
  <si>
    <t>PRO-ANCIANO</t>
  </si>
  <si>
    <t>INGRESO</t>
  </si>
  <si>
    <t>220-480-18640-2</t>
  </si>
  <si>
    <t>PRO-ELECTRIFICACION</t>
  </si>
  <si>
    <t>650-83611-7</t>
  </si>
  <si>
    <t>401-03907-7</t>
  </si>
  <si>
    <t>401-02255-9</t>
  </si>
  <si>
    <t>PRO-REFORESTACION</t>
  </si>
  <si>
    <t>PRO-DESARROLLO</t>
  </si>
  <si>
    <t>509-00103-8</t>
  </si>
  <si>
    <t>184-448520</t>
  </si>
  <si>
    <t>PRO-UIS</t>
  </si>
  <si>
    <t>4-6001-301088-1</t>
  </si>
  <si>
    <t>PRO-HOSPITAL</t>
  </si>
  <si>
    <t>4-6001-301087-1</t>
  </si>
  <si>
    <t xml:space="preserve">VALOR </t>
  </si>
  <si>
    <t>DISTRIBUCION DEL INGRESO</t>
  </si>
  <si>
    <t>RETENCION</t>
  </si>
  <si>
    <t>PORCENTAJE</t>
  </si>
  <si>
    <t xml:space="preserve">PRO-REFORESTACION </t>
  </si>
  <si>
    <t xml:space="preserve">PRO-DESARROLLO </t>
  </si>
  <si>
    <t xml:space="preserve">PRO-UIS UTS </t>
  </si>
  <si>
    <t xml:space="preserve">PRO-UIS UNIPAZ </t>
  </si>
  <si>
    <t>PRO-HOSPITAL  PATRIMONIO AUTONOMO</t>
  </si>
  <si>
    <t>184-31413-6</t>
  </si>
  <si>
    <t>220-488-00020-9</t>
  </si>
  <si>
    <t>401-01784-9</t>
  </si>
  <si>
    <t>401-01783-1</t>
  </si>
  <si>
    <t>RECAUDO</t>
  </si>
  <si>
    <t>401-01785-6</t>
  </si>
  <si>
    <t>%</t>
  </si>
  <si>
    <t>401-01781-7</t>
  </si>
  <si>
    <t>RENDIMIENTOS FINANCIEROS</t>
  </si>
  <si>
    <t>RECAUDO TOTAL DE PRO-UIS</t>
  </si>
  <si>
    <t>UTS</t>
  </si>
  <si>
    <t>UNIPAZ</t>
  </si>
  <si>
    <t>RENDIMIENTO</t>
  </si>
  <si>
    <t>RENDIMIENTO 100%</t>
  </si>
  <si>
    <t>184-27284-7</t>
  </si>
  <si>
    <t>401-01782-4</t>
  </si>
  <si>
    <t>VALOR DEL RECAUDO</t>
  </si>
  <si>
    <t>184-27282-1</t>
  </si>
  <si>
    <t>184-27283-9</t>
  </si>
  <si>
    <t>736-00170-2</t>
  </si>
  <si>
    <t>DISTRIBUCION</t>
  </si>
  <si>
    <t>PRO-CULTURA 20% PASIVO</t>
  </si>
  <si>
    <t>PRO-CULTURA</t>
  </si>
  <si>
    <t>PRO-REFORESTACION 20% PASIVO</t>
  </si>
  <si>
    <t>PRO-DESARROLLO 20%PASIVO</t>
  </si>
  <si>
    <t>UIS</t>
  </si>
  <si>
    <t>PRO-ELECTRIFICACION 20% PASIVO</t>
  </si>
  <si>
    <t>PRO-HOSPITAL 20% PASIVO</t>
  </si>
  <si>
    <t xml:space="preserve">PRO-HOSPITAL 50% </t>
  </si>
  <si>
    <t>PRO-ANCIANO 20% PASIVO</t>
  </si>
  <si>
    <t>DEBITO</t>
  </si>
  <si>
    <t>CREDITO</t>
  </si>
  <si>
    <t>SUMAS IGUALES</t>
  </si>
  <si>
    <t>PRO-UIS UTS, UNIPAZ</t>
  </si>
  <si>
    <t>650-83421-1 </t>
  </si>
  <si>
    <t>PRO ELECTRIFICACION RENDIMIENTOS</t>
  </si>
  <si>
    <t>PRO CULTURA RETENCION</t>
  </si>
  <si>
    <t>PRO ELECTRIFICACION RETENCION</t>
  </si>
  <si>
    <t>PRO DESARROLLO RETENCION</t>
  </si>
  <si>
    <t>PRO UIS RETENCION</t>
  </si>
  <si>
    <t>PRO HOSPITAL RETENCION</t>
  </si>
  <si>
    <t>PRO ANCIANO RETENCION</t>
  </si>
  <si>
    <t>PRO UIS RENDIMIENTOS</t>
  </si>
  <si>
    <t>PRO HOSPITAL RENDIMIENTOS</t>
  </si>
  <si>
    <t>PRO DESARROLLO RENDIMIENTOS</t>
  </si>
  <si>
    <t>MES:</t>
  </si>
  <si>
    <t>PRO-HOSPITAL 50%  RENTENCION</t>
  </si>
  <si>
    <t>TRASLADO DE RENDIMIENTOS A LA CUENTA PAGADORA</t>
  </si>
  <si>
    <t>0472</t>
  </si>
  <si>
    <t>0470</t>
  </si>
  <si>
    <t>0471</t>
  </si>
  <si>
    <t>9311</t>
  </si>
  <si>
    <t>9203</t>
  </si>
  <si>
    <t>1675</t>
  </si>
  <si>
    <t>9310</t>
  </si>
  <si>
    <t>9297</t>
  </si>
  <si>
    <t>9308</t>
  </si>
  <si>
    <t>9217</t>
  </si>
  <si>
    <t>9194</t>
  </si>
  <si>
    <t>9193</t>
  </si>
  <si>
    <t>9237</t>
  </si>
  <si>
    <t>9309</t>
  </si>
  <si>
    <t>9291</t>
  </si>
  <si>
    <t>4-6001-301084-7</t>
  </si>
  <si>
    <t>9206</t>
  </si>
  <si>
    <t>650-86099-2</t>
  </si>
  <si>
    <t>PRO CULTURA RENDIMIENTOS</t>
  </si>
  <si>
    <t>CODIGO GUANE</t>
  </si>
  <si>
    <t xml:space="preserve">N° CUENTA </t>
  </si>
  <si>
    <t>AÑO</t>
  </si>
  <si>
    <t>MES</t>
  </si>
  <si>
    <t>DIA</t>
  </si>
  <si>
    <t>FECHA</t>
  </si>
  <si>
    <t>CODIGO</t>
  </si>
  <si>
    <t>VERSION</t>
  </si>
  <si>
    <t>FECHA APROBACION</t>
  </si>
  <si>
    <t>PAGINA</t>
  </si>
  <si>
    <t>TRASLADOS DE LEY Y RENDIMIENTOS FINANCIEROS</t>
  </si>
  <si>
    <t>PROCESO</t>
  </si>
  <si>
    <t>SECRETARÍA U OFICINA</t>
  </si>
  <si>
    <t>GESTIÓN FINANCIERA</t>
  </si>
  <si>
    <t>SECRETARÍA DE HACIENDA / DIRECCIÓN DE TESORERÍA</t>
  </si>
  <si>
    <t>NOMBRE DE LA CUENTA</t>
  </si>
  <si>
    <t>OBSERVACIONES:</t>
  </si>
  <si>
    <t>TR N°</t>
  </si>
  <si>
    <t>46001301084-7</t>
  </si>
  <si>
    <t>22048018640-2</t>
  </si>
  <si>
    <t>65083611-7</t>
  </si>
  <si>
    <t>94000030-0</t>
  </si>
  <si>
    <t>50900103-8</t>
  </si>
  <si>
    <t>18444852-0</t>
  </si>
  <si>
    <t>65086099-2</t>
  </si>
  <si>
    <t>040221660-3</t>
  </si>
  <si>
    <t>9070088432-0</t>
  </si>
  <si>
    <t xml:space="preserve">OBSERVACIONES: 
</t>
  </si>
  <si>
    <t>TRASLADO SEGÚN LEY 863/03, LEY 666/01, LEY 1379/10, DECRETO 51/10 Y ORDENANZA 17/2017 Y SUS RENDIMIENTOS FINANCIEROS</t>
  </si>
  <si>
    <t>AP-GF-RG-203</t>
  </si>
  <si>
    <t>1 DE 1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</si>
</sst>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43" fontId="0" fillId="0" borderId="0" xfId="47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43" fontId="0" fillId="0" borderId="10" xfId="47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9" fontId="0" fillId="0" borderId="10" xfId="0" applyNumberFormat="1" applyBorder="1" applyAlignment="1">
      <alignment/>
    </xf>
    <xf numFmtId="43" fontId="0" fillId="0" borderId="10" xfId="47" applyFont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43" fontId="0" fillId="0" borderId="0" xfId="47" applyFont="1" applyAlignment="1">
      <alignment/>
    </xf>
    <xf numFmtId="1" fontId="39" fillId="0" borderId="10" xfId="0" applyNumberFormat="1" applyFont="1" applyBorder="1" applyAlignment="1">
      <alignment/>
    </xf>
    <xf numFmtId="43" fontId="0" fillId="0" borderId="10" xfId="47" applyFont="1" applyBorder="1" applyAlignment="1">
      <alignment/>
    </xf>
    <xf numFmtId="43" fontId="0" fillId="0" borderId="10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10" xfId="47" applyFont="1" applyBorder="1" applyAlignment="1">
      <alignment/>
    </xf>
    <xf numFmtId="0" fontId="0" fillId="0" borderId="11" xfId="0" applyBorder="1" applyAlignment="1">
      <alignment/>
    </xf>
    <xf numFmtId="0" fontId="39" fillId="0" borderId="10" xfId="0" applyFont="1" applyFill="1" applyBorder="1" applyAlignment="1">
      <alignment/>
    </xf>
    <xf numFmtId="43" fontId="0" fillId="0" borderId="10" xfId="47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43" fontId="0" fillId="0" borderId="0" xfId="47" applyFont="1" applyAlignment="1">
      <alignment/>
    </xf>
    <xf numFmtId="171" fontId="0" fillId="0" borderId="0" xfId="0" applyNumberFormat="1" applyAlignment="1">
      <alignment/>
    </xf>
    <xf numFmtId="43" fontId="0" fillId="0" borderId="0" xfId="47" applyFont="1" applyAlignment="1">
      <alignment/>
    </xf>
    <xf numFmtId="43" fontId="0" fillId="0" borderId="10" xfId="47" applyFont="1" applyFill="1" applyBorder="1" applyAlignment="1">
      <alignment/>
    </xf>
    <xf numFmtId="43" fontId="0" fillId="0" borderId="0" xfId="0" applyNumberFormat="1" applyFill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9" fontId="0" fillId="0" borderId="10" xfId="0" applyNumberFormat="1" applyBorder="1" applyAlignment="1">
      <alignment horizontal="center"/>
    </xf>
    <xf numFmtId="9" fontId="0" fillId="0" borderId="10" xfId="0" applyNumberFormat="1" applyBorder="1" applyAlignment="1">
      <alignment horizontal="center" vertical="center"/>
    </xf>
    <xf numFmtId="43" fontId="0" fillId="0" borderId="10" xfId="47" applyFont="1" applyFill="1" applyBorder="1" applyAlignment="1">
      <alignment vertical="center"/>
    </xf>
    <xf numFmtId="43" fontId="39" fillId="0" borderId="10" xfId="47" applyFont="1" applyFill="1" applyBorder="1" applyAlignment="1">
      <alignment/>
    </xf>
    <xf numFmtId="9" fontId="0" fillId="0" borderId="10" xfId="0" applyNumberFormat="1" applyFill="1" applyBorder="1" applyAlignment="1">
      <alignment/>
    </xf>
    <xf numFmtId="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wrapText="1"/>
    </xf>
    <xf numFmtId="0" fontId="39" fillId="0" borderId="10" xfId="0" applyFont="1" applyBorder="1" applyAlignment="1">
      <alignment horizontal="right"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43" fontId="40" fillId="0" borderId="10" xfId="47" applyFont="1" applyFill="1" applyBorder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43" fontId="40" fillId="0" borderId="0" xfId="47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3" fontId="2" fillId="0" borderId="10" xfId="47" applyFont="1" applyFill="1" applyBorder="1" applyAlignment="1">
      <alignment/>
    </xf>
    <xf numFmtId="0" fontId="3" fillId="0" borderId="10" xfId="0" applyFont="1" applyFill="1" applyBorder="1" applyAlignment="1">
      <alignment/>
    </xf>
    <xf numFmtId="43" fontId="3" fillId="0" borderId="10" xfId="47" applyFont="1" applyFill="1" applyBorder="1" applyAlignment="1">
      <alignment/>
    </xf>
    <xf numFmtId="0" fontId="41" fillId="0" borderId="10" xfId="0" applyFont="1" applyFill="1" applyBorder="1" applyAlignment="1">
      <alignment/>
    </xf>
    <xf numFmtId="43" fontId="41" fillId="0" borderId="10" xfId="47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43" fontId="41" fillId="0" borderId="0" xfId="47" applyFont="1" applyFill="1" applyBorder="1" applyAlignment="1">
      <alignment/>
    </xf>
    <xf numFmtId="0" fontId="40" fillId="0" borderId="1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 wrapText="1"/>
    </xf>
    <xf numFmtId="43" fontId="40" fillId="0" borderId="0" xfId="47" applyFont="1" applyFill="1" applyAlignment="1">
      <alignment/>
    </xf>
    <xf numFmtId="0" fontId="40" fillId="0" borderId="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40" fillId="0" borderId="1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wrapText="1"/>
    </xf>
    <xf numFmtId="0" fontId="40" fillId="0" borderId="0" xfId="0" applyFont="1" applyFill="1" applyAlignment="1">
      <alignment horizont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43" fontId="41" fillId="0" borderId="10" xfId="47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43" fontId="41" fillId="0" borderId="10" xfId="47" applyFont="1" applyFill="1" applyBorder="1" applyAlignment="1">
      <alignment horizontal="left" vertical="center"/>
    </xf>
    <xf numFmtId="43" fontId="41" fillId="0" borderId="10" xfId="47" applyFont="1" applyFill="1" applyBorder="1" applyAlignment="1">
      <alignment horizontal="left" vertical="center" wrapText="1"/>
    </xf>
    <xf numFmtId="43" fontId="40" fillId="0" borderId="10" xfId="47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41" fillId="0" borderId="10" xfId="0" applyFont="1" applyFill="1" applyBorder="1" applyAlignment="1">
      <alignment horizontal="right" vertical="center"/>
    </xf>
    <xf numFmtId="0" fontId="40" fillId="0" borderId="10" xfId="0" applyFont="1" applyFill="1" applyBorder="1" applyAlignment="1">
      <alignment horizontal="right"/>
    </xf>
    <xf numFmtId="0" fontId="41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40" fillId="0" borderId="10" xfId="0" applyFont="1" applyFill="1" applyBorder="1" applyAlignment="1">
      <alignment horizontal="right" vertical="center"/>
    </xf>
    <xf numFmtId="49" fontId="40" fillId="0" borderId="10" xfId="0" applyNumberFormat="1" applyFont="1" applyFill="1" applyBorder="1" applyAlignment="1">
      <alignment horizontal="right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43" fontId="0" fillId="0" borderId="10" xfId="47" applyFont="1" applyFill="1" applyBorder="1" applyAlignment="1">
      <alignment horizontal="center" vertical="center"/>
    </xf>
    <xf numFmtId="43" fontId="39" fillId="0" borderId="10" xfId="47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0" fillId="0" borderId="10" xfId="47" applyNumberFormat="1" applyFont="1" applyFill="1" applyBorder="1" applyAlignment="1">
      <alignment horizontal="center"/>
    </xf>
    <xf numFmtId="14" fontId="40" fillId="0" borderId="10" xfId="47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1</xdr:col>
      <xdr:colOff>1323975</xdr:colOff>
      <xdr:row>3</xdr:row>
      <xdr:rowOff>209550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914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">
      <selection activeCell="E1" sqref="E1"/>
    </sheetView>
  </sheetViews>
  <sheetFormatPr defaultColWidth="11.421875" defaultRowHeight="15"/>
  <cols>
    <col min="1" max="1" width="11.28125" style="61" customWidth="1"/>
    <col min="2" max="2" width="22.8515625" style="42" customWidth="1"/>
    <col min="3" max="3" width="36.28125" style="42" bestFit="1" customWidth="1"/>
    <col min="4" max="5" width="16.7109375" style="56" bestFit="1" customWidth="1"/>
    <col min="6" max="16384" width="11.421875" style="42" customWidth="1"/>
  </cols>
  <sheetData>
    <row r="1" spans="1:5" ht="18" customHeight="1">
      <c r="A1" s="80"/>
      <c r="B1" s="80"/>
      <c r="C1" s="81" t="s">
        <v>105</v>
      </c>
      <c r="D1" s="66" t="s">
        <v>101</v>
      </c>
      <c r="E1" s="68" t="s">
        <v>124</v>
      </c>
    </row>
    <row r="2" spans="1:5" ht="18" customHeight="1">
      <c r="A2" s="80"/>
      <c r="B2" s="80"/>
      <c r="C2" s="81"/>
      <c r="D2" s="66" t="s">
        <v>102</v>
      </c>
      <c r="E2" s="91">
        <v>0</v>
      </c>
    </row>
    <row r="3" spans="1:5" ht="25.5">
      <c r="A3" s="80"/>
      <c r="B3" s="80"/>
      <c r="C3" s="81"/>
      <c r="D3" s="67" t="s">
        <v>103</v>
      </c>
      <c r="E3" s="92">
        <v>44844</v>
      </c>
    </row>
    <row r="4" spans="1:5" ht="19.5" customHeight="1">
      <c r="A4" s="80"/>
      <c r="B4" s="80"/>
      <c r="C4" s="81"/>
      <c r="D4" s="66" t="s">
        <v>104</v>
      </c>
      <c r="E4" s="68" t="s">
        <v>125</v>
      </c>
    </row>
    <row r="5" spans="1:5" ht="12.75">
      <c r="A5" s="76" t="s">
        <v>106</v>
      </c>
      <c r="B5" s="76"/>
      <c r="C5" s="80" t="s">
        <v>108</v>
      </c>
      <c r="D5" s="80"/>
      <c r="E5" s="80"/>
    </row>
    <row r="6" spans="1:5" ht="12.75">
      <c r="A6" s="76" t="s">
        <v>107</v>
      </c>
      <c r="B6" s="76"/>
      <c r="C6" s="80" t="s">
        <v>109</v>
      </c>
      <c r="D6" s="80"/>
      <c r="E6" s="80"/>
    </row>
    <row r="7" spans="1:5" ht="15" customHeight="1">
      <c r="A7" s="78" t="s">
        <v>123</v>
      </c>
      <c r="B7" s="78"/>
      <c r="C7" s="78"/>
      <c r="D7" s="78"/>
      <c r="E7" s="78"/>
    </row>
    <row r="8" spans="1:5" ht="12.75">
      <c r="A8" s="78"/>
      <c r="B8" s="78"/>
      <c r="C8" s="78"/>
      <c r="D8" s="78"/>
      <c r="E8" s="78"/>
    </row>
    <row r="9" spans="1:5" ht="12.75">
      <c r="A9" s="79" t="s">
        <v>100</v>
      </c>
      <c r="B9" s="79"/>
      <c r="C9" s="45" t="s">
        <v>99</v>
      </c>
      <c r="D9" s="63" t="s">
        <v>98</v>
      </c>
      <c r="E9" s="63" t="s">
        <v>97</v>
      </c>
    </row>
    <row r="10" spans="1:5" ht="12.75">
      <c r="A10" s="79"/>
      <c r="B10" s="79"/>
      <c r="C10" s="39"/>
      <c r="D10" s="41"/>
      <c r="E10" s="41"/>
    </row>
    <row r="11" spans="1:5" s="65" customFormat="1" ht="25.5">
      <c r="A11" s="62" t="s">
        <v>95</v>
      </c>
      <c r="B11" s="63" t="s">
        <v>96</v>
      </c>
      <c r="C11" s="63" t="s">
        <v>110</v>
      </c>
      <c r="D11" s="64" t="s">
        <v>58</v>
      </c>
      <c r="E11" s="64" t="s">
        <v>59</v>
      </c>
    </row>
    <row r="12" spans="1:5" ht="12.75">
      <c r="A12" s="58" t="s">
        <v>79</v>
      </c>
      <c r="B12" s="69" t="s">
        <v>30</v>
      </c>
      <c r="C12" s="46" t="s">
        <v>49</v>
      </c>
      <c r="D12" s="47">
        <f>+'PRO-CULTURA'!$F$9</f>
        <v>0</v>
      </c>
      <c r="E12" s="47"/>
    </row>
    <row r="13" spans="1:5" ht="12.75">
      <c r="A13" s="58" t="s">
        <v>80</v>
      </c>
      <c r="B13" s="69" t="s">
        <v>29</v>
      </c>
      <c r="C13" s="46" t="s">
        <v>1</v>
      </c>
      <c r="D13" s="47">
        <f>+'PRO-CULTURA'!$F$10</f>
        <v>0</v>
      </c>
      <c r="E13" s="47"/>
    </row>
    <row r="14" spans="1:5" ht="12.75">
      <c r="A14" s="58" t="s">
        <v>81</v>
      </c>
      <c r="B14" s="69" t="s">
        <v>28</v>
      </c>
      <c r="C14" s="46" t="s">
        <v>2</v>
      </c>
      <c r="D14" s="47">
        <f>+'PRO-CULTURA'!$F$11</f>
        <v>0</v>
      </c>
      <c r="E14" s="47"/>
    </row>
    <row r="15" spans="1:5" ht="12.75">
      <c r="A15" s="58" t="s">
        <v>92</v>
      </c>
      <c r="B15" s="70" t="s">
        <v>6</v>
      </c>
      <c r="C15" s="48" t="s">
        <v>64</v>
      </c>
      <c r="D15" s="49"/>
      <c r="E15" s="49">
        <f>SUM(D12:D14)</f>
        <v>0</v>
      </c>
    </row>
    <row r="16" spans="1:5" ht="12.75">
      <c r="A16" s="59" t="s">
        <v>82</v>
      </c>
      <c r="B16" s="71" t="s">
        <v>31</v>
      </c>
      <c r="C16" s="39" t="s">
        <v>54</v>
      </c>
      <c r="D16" s="41">
        <f>+ELECTRIFICACION!$F$9</f>
        <v>0</v>
      </c>
      <c r="E16" s="41"/>
    </row>
    <row r="17" spans="1:5" ht="12.75">
      <c r="A17" s="59" t="s">
        <v>83</v>
      </c>
      <c r="B17" s="72" t="s">
        <v>8</v>
      </c>
      <c r="C17" s="50" t="s">
        <v>65</v>
      </c>
      <c r="D17" s="51"/>
      <c r="E17" s="51">
        <f>+D16</f>
        <v>0</v>
      </c>
    </row>
    <row r="18" spans="1:5" ht="12.75">
      <c r="A18" s="59" t="s">
        <v>84</v>
      </c>
      <c r="B18" s="71" t="s">
        <v>35</v>
      </c>
      <c r="C18" s="39" t="s">
        <v>52</v>
      </c>
      <c r="D18" s="41">
        <f>+DESARROLLO!F8</f>
        <v>0</v>
      </c>
      <c r="E18" s="41"/>
    </row>
    <row r="19" spans="1:5" ht="12.75">
      <c r="A19" s="59" t="s">
        <v>85</v>
      </c>
      <c r="B19" s="72" t="s">
        <v>13</v>
      </c>
      <c r="C19" s="50" t="s">
        <v>66</v>
      </c>
      <c r="D19" s="51"/>
      <c r="E19" s="51">
        <f>+D18</f>
        <v>0</v>
      </c>
    </row>
    <row r="20" spans="1:5" ht="12.75">
      <c r="A20" s="58" t="s">
        <v>76</v>
      </c>
      <c r="B20" s="69" t="s">
        <v>42</v>
      </c>
      <c r="C20" s="46" t="s">
        <v>61</v>
      </c>
      <c r="D20" s="47">
        <f>+'PRO UIS'!$F$10+'PRO UIS'!$F$11</f>
        <v>0</v>
      </c>
      <c r="E20" s="47"/>
    </row>
    <row r="21" spans="1:5" ht="12.75">
      <c r="A21" s="58" t="s">
        <v>86</v>
      </c>
      <c r="B21" s="73" t="s">
        <v>16</v>
      </c>
      <c r="C21" s="48" t="s">
        <v>67</v>
      </c>
      <c r="D21" s="49"/>
      <c r="E21" s="49">
        <f>+D20</f>
        <v>0</v>
      </c>
    </row>
    <row r="22" spans="1:5" ht="12.75">
      <c r="A22" s="58" t="s">
        <v>77</v>
      </c>
      <c r="B22" s="69" t="s">
        <v>45</v>
      </c>
      <c r="C22" s="46" t="s">
        <v>55</v>
      </c>
      <c r="D22" s="47">
        <f>'PRO HOSPITAL_'!F10</f>
        <v>0</v>
      </c>
      <c r="E22" s="47"/>
    </row>
    <row r="23" spans="1:5" ht="12.75">
      <c r="A23" s="58" t="s">
        <v>78</v>
      </c>
      <c r="B23" s="69" t="s">
        <v>46</v>
      </c>
      <c r="C23" s="46" t="s">
        <v>56</v>
      </c>
      <c r="D23" s="47">
        <f>'PRO HOSPITAL_'!F11</f>
        <v>0</v>
      </c>
      <c r="E23" s="47"/>
    </row>
    <row r="24" spans="1:5" ht="12.75">
      <c r="A24" s="58" t="s">
        <v>87</v>
      </c>
      <c r="B24" s="73" t="s">
        <v>18</v>
      </c>
      <c r="C24" s="48" t="s">
        <v>68</v>
      </c>
      <c r="D24" s="49"/>
      <c r="E24" s="49">
        <f>+D22+D23</f>
        <v>0</v>
      </c>
    </row>
    <row r="25" spans="1:5" ht="12.75">
      <c r="A25" s="59" t="s">
        <v>88</v>
      </c>
      <c r="B25" s="71" t="s">
        <v>47</v>
      </c>
      <c r="C25" s="39" t="s">
        <v>27</v>
      </c>
      <c r="D25" s="41">
        <f>'PRO HOSPITAL_'!F12</f>
        <v>0</v>
      </c>
      <c r="E25" s="51"/>
    </row>
    <row r="26" spans="1:5" ht="12.75">
      <c r="A26" s="59" t="s">
        <v>78</v>
      </c>
      <c r="B26" s="72" t="s">
        <v>46</v>
      </c>
      <c r="C26" s="50" t="s">
        <v>74</v>
      </c>
      <c r="D26" s="51"/>
      <c r="E26" s="51">
        <f>D25</f>
        <v>0</v>
      </c>
    </row>
    <row r="27" spans="1:5" ht="12.75">
      <c r="A27" s="59" t="s">
        <v>89</v>
      </c>
      <c r="B27" s="71" t="s">
        <v>43</v>
      </c>
      <c r="C27" s="39" t="s">
        <v>57</v>
      </c>
      <c r="D27" s="41">
        <f>+'PRO ANCIANO'!$F$7</f>
        <v>0</v>
      </c>
      <c r="E27" s="41"/>
    </row>
    <row r="28" spans="1:5" ht="12.75">
      <c r="A28" s="59" t="s">
        <v>90</v>
      </c>
      <c r="B28" s="72" t="s">
        <v>62</v>
      </c>
      <c r="C28" s="50" t="s">
        <v>69</v>
      </c>
      <c r="D28" s="51"/>
      <c r="E28" s="51">
        <f>+D27</f>
        <v>0</v>
      </c>
    </row>
    <row r="29" spans="1:5" ht="12.75">
      <c r="A29" s="58" t="s">
        <v>79</v>
      </c>
      <c r="B29" s="69" t="s">
        <v>30</v>
      </c>
      <c r="C29" s="46" t="s">
        <v>49</v>
      </c>
      <c r="D29" s="47">
        <f>+'PRO-CULTURA'!$G$9+'PRO-CULTURA'!$H$9</f>
        <v>0</v>
      </c>
      <c r="E29" s="47"/>
    </row>
    <row r="30" spans="1:5" ht="12.75">
      <c r="A30" s="58" t="s">
        <v>80</v>
      </c>
      <c r="B30" s="69" t="s">
        <v>29</v>
      </c>
      <c r="C30" s="46" t="s">
        <v>1</v>
      </c>
      <c r="D30" s="47">
        <f>+'PRO-CULTURA'!$G$10+'PRO-CULTURA'!$H$10</f>
        <v>0</v>
      </c>
      <c r="E30" s="47"/>
    </row>
    <row r="31" spans="1:5" ht="12.75">
      <c r="A31" s="58" t="s">
        <v>81</v>
      </c>
      <c r="B31" s="69" t="s">
        <v>28</v>
      </c>
      <c r="C31" s="46" t="s">
        <v>2</v>
      </c>
      <c r="D31" s="47">
        <f>+'PRO-CULTURA'!$G$11+'PRO-CULTURA'!H11</f>
        <v>0</v>
      </c>
      <c r="E31" s="47"/>
    </row>
    <row r="32" spans="1:5" ht="12.75">
      <c r="A32" s="58" t="s">
        <v>92</v>
      </c>
      <c r="B32" s="70" t="s">
        <v>6</v>
      </c>
      <c r="C32" s="48" t="s">
        <v>64</v>
      </c>
      <c r="D32" s="49"/>
      <c r="E32" s="49">
        <f>+'PRO-CULTURA'!$G$9+'PRO-CULTURA'!$G$10+'PRO-CULTURA'!$G$11+'PRO-CULTURA'!H9+'PRO-CULTURA'!H10+'PRO-CULTURA'!H11</f>
        <v>0</v>
      </c>
    </row>
    <row r="33" spans="1:5" ht="12.75">
      <c r="A33" s="59" t="s">
        <v>82</v>
      </c>
      <c r="B33" s="71" t="s">
        <v>31</v>
      </c>
      <c r="C33" s="39" t="s">
        <v>54</v>
      </c>
      <c r="D33" s="41">
        <f>+ELECTRIFICACION!$G$9+ELECTRIFICACION!$H$9+ELECTRIFICACION!$I$9</f>
        <v>0</v>
      </c>
      <c r="E33" s="41"/>
    </row>
    <row r="34" spans="1:5" ht="12.75">
      <c r="A34" s="59" t="s">
        <v>83</v>
      </c>
      <c r="B34" s="72" t="s">
        <v>8</v>
      </c>
      <c r="C34" s="50" t="s">
        <v>63</v>
      </c>
      <c r="D34" s="51"/>
      <c r="E34" s="51">
        <f>+ELECTRIFICACION!$H$9+ELECTRIFICACION!G9+ELECTRIFICACION!I9</f>
        <v>0</v>
      </c>
    </row>
    <row r="35" spans="1:5" ht="12.75">
      <c r="A35" s="59" t="s">
        <v>84</v>
      </c>
      <c r="B35" s="71" t="s">
        <v>35</v>
      </c>
      <c r="C35" s="39" t="s">
        <v>52</v>
      </c>
      <c r="D35" s="41">
        <f>+DESARROLLO!$G$8+DESARROLLO!$H$8+DESARROLLO!$I$8+DESARROLLO!$J$8+DESARROLLO!$K$8</f>
        <v>0</v>
      </c>
      <c r="E35" s="41"/>
    </row>
    <row r="36" spans="1:5" ht="12.75">
      <c r="A36" s="59" t="s">
        <v>85</v>
      </c>
      <c r="B36" s="72" t="s">
        <v>13</v>
      </c>
      <c r="C36" s="50" t="s">
        <v>72</v>
      </c>
      <c r="D36" s="51"/>
      <c r="E36" s="51">
        <f>+DESARROLLO!$H$8+DESARROLLO!G8+DESARROLLO!I8+DESARROLLO!J8+DESARROLLO!K8</f>
        <v>0</v>
      </c>
    </row>
    <row r="37" spans="1:5" ht="12.75">
      <c r="A37" s="58" t="s">
        <v>76</v>
      </c>
      <c r="B37" s="69" t="s">
        <v>42</v>
      </c>
      <c r="C37" s="46" t="s">
        <v>25</v>
      </c>
      <c r="D37" s="47">
        <f>+'PRO UIS'!$H$10+'PRO UIS'!$H$11</f>
        <v>0</v>
      </c>
      <c r="E37" s="49"/>
    </row>
    <row r="38" spans="1:5" ht="12.75">
      <c r="A38" s="58" t="s">
        <v>86</v>
      </c>
      <c r="B38" s="73" t="s">
        <v>16</v>
      </c>
      <c r="C38" s="48" t="s">
        <v>70</v>
      </c>
      <c r="D38" s="49"/>
      <c r="E38" s="49">
        <f>+D37</f>
        <v>0</v>
      </c>
    </row>
    <row r="39" spans="1:5" ht="12.75">
      <c r="A39" s="58" t="s">
        <v>77</v>
      </c>
      <c r="B39" s="69" t="s">
        <v>45</v>
      </c>
      <c r="C39" s="46" t="s">
        <v>55</v>
      </c>
      <c r="D39" s="47">
        <f>'PRO HOSPITAL_'!H10</f>
        <v>0</v>
      </c>
      <c r="E39" s="49"/>
    </row>
    <row r="40" spans="1:5" ht="12.75">
      <c r="A40" s="58" t="s">
        <v>78</v>
      </c>
      <c r="B40" s="69" t="s">
        <v>46</v>
      </c>
      <c r="C40" s="46" t="s">
        <v>56</v>
      </c>
      <c r="D40" s="47">
        <f>'PRO HOSPITAL_'!H11</f>
        <v>0</v>
      </c>
      <c r="E40" s="49"/>
    </row>
    <row r="41" spans="1:5" ht="12.75">
      <c r="A41" s="58" t="s">
        <v>87</v>
      </c>
      <c r="B41" s="73" t="s">
        <v>18</v>
      </c>
      <c r="C41" s="48" t="s">
        <v>71</v>
      </c>
      <c r="D41" s="49"/>
      <c r="E41" s="49">
        <f>+D39+D40</f>
        <v>0</v>
      </c>
    </row>
    <row r="42" spans="1:5" ht="12.75">
      <c r="A42" s="76" t="s">
        <v>60</v>
      </c>
      <c r="B42" s="76"/>
      <c r="C42" s="76"/>
      <c r="D42" s="51">
        <f>SUM(D12:D41)</f>
        <v>0</v>
      </c>
      <c r="E42" s="51">
        <f>SUM(E12:E41)</f>
        <v>0</v>
      </c>
    </row>
    <row r="43" spans="1:5" ht="12.75">
      <c r="A43" s="52"/>
      <c r="B43" s="52"/>
      <c r="C43" s="52"/>
      <c r="D43" s="53"/>
      <c r="E43" s="53"/>
    </row>
    <row r="44" spans="1:5" ht="15" customHeight="1">
      <c r="A44" s="77" t="s">
        <v>111</v>
      </c>
      <c r="B44" s="77"/>
      <c r="C44" s="77"/>
      <c r="D44" s="77"/>
      <c r="E44" s="77"/>
    </row>
    <row r="45" spans="1:5" ht="38.25" customHeight="1">
      <c r="A45" s="77"/>
      <c r="B45" s="77"/>
      <c r="C45" s="77"/>
      <c r="D45" s="77"/>
      <c r="E45" s="77"/>
    </row>
    <row r="46" spans="1:5" ht="12.75">
      <c r="A46" s="57"/>
      <c r="B46" s="43"/>
      <c r="C46" s="43"/>
      <c r="D46" s="44"/>
      <c r="E46" s="44"/>
    </row>
    <row r="47" spans="1:5" ht="12.75">
      <c r="A47" s="76" t="s">
        <v>75</v>
      </c>
      <c r="B47" s="76"/>
      <c r="C47" s="76"/>
      <c r="D47" s="76"/>
      <c r="E47" s="76"/>
    </row>
    <row r="48" spans="1:5" ht="12.75">
      <c r="A48" s="63" t="s">
        <v>73</v>
      </c>
      <c r="B48" s="40"/>
      <c r="C48" s="39"/>
      <c r="D48" s="51" t="s">
        <v>112</v>
      </c>
      <c r="E48" s="68"/>
    </row>
    <row r="49" spans="1:5" s="65" customFormat="1" ht="25.5">
      <c r="A49" s="62" t="s">
        <v>95</v>
      </c>
      <c r="B49" s="63" t="s">
        <v>96</v>
      </c>
      <c r="C49" s="63" t="s">
        <v>110</v>
      </c>
      <c r="D49" s="64" t="s">
        <v>58</v>
      </c>
      <c r="E49" s="64" t="s">
        <v>59</v>
      </c>
    </row>
    <row r="50" spans="1:5" ht="12.75">
      <c r="A50" s="40">
        <v>9192</v>
      </c>
      <c r="B50" s="74" t="s">
        <v>113</v>
      </c>
      <c r="C50" s="54" t="s">
        <v>94</v>
      </c>
      <c r="D50" s="41">
        <f>E51</f>
        <v>0</v>
      </c>
      <c r="E50" s="41"/>
    </row>
    <row r="51" spans="1:5" ht="12.75">
      <c r="A51" s="40">
        <v>9206</v>
      </c>
      <c r="B51" s="71" t="s">
        <v>114</v>
      </c>
      <c r="C51" s="54" t="s">
        <v>94</v>
      </c>
      <c r="D51" s="41"/>
      <c r="E51" s="41">
        <f>'PRO-CULTURA'!H9+'PRO-CULTURA'!H10+'PRO-CULTURA'!H11</f>
        <v>0</v>
      </c>
    </row>
    <row r="52" spans="1:5" ht="12.75">
      <c r="A52" s="40">
        <v>9297</v>
      </c>
      <c r="B52" s="71" t="s">
        <v>115</v>
      </c>
      <c r="C52" s="54" t="s">
        <v>63</v>
      </c>
      <c r="D52" s="41">
        <f>E53</f>
        <v>0</v>
      </c>
      <c r="E52" s="41"/>
    </row>
    <row r="53" spans="1:5" ht="12.75">
      <c r="A53" s="40">
        <v>1981</v>
      </c>
      <c r="B53" s="71" t="s">
        <v>116</v>
      </c>
      <c r="C53" s="54" t="s">
        <v>63</v>
      </c>
      <c r="D53" s="41"/>
      <c r="E53" s="41">
        <f>ELECTRIFICACION!G9</f>
        <v>0</v>
      </c>
    </row>
    <row r="54" spans="1:5" ht="12.75">
      <c r="A54" s="40">
        <v>9217</v>
      </c>
      <c r="B54" s="71" t="s">
        <v>117</v>
      </c>
      <c r="C54" s="54" t="s">
        <v>72</v>
      </c>
      <c r="D54" s="41">
        <f>SUM(E55:E58)</f>
        <v>0</v>
      </c>
      <c r="E54" s="41"/>
    </row>
    <row r="55" spans="1:5" ht="12.75">
      <c r="A55" s="40">
        <v>2586</v>
      </c>
      <c r="B55" s="71" t="s">
        <v>118</v>
      </c>
      <c r="C55" s="54" t="s">
        <v>72</v>
      </c>
      <c r="D55" s="41"/>
      <c r="E55" s="41">
        <f>DESARROLLO!I8</f>
        <v>0</v>
      </c>
    </row>
    <row r="56" spans="1:5" ht="12.75">
      <c r="A56" s="40">
        <v>5143</v>
      </c>
      <c r="B56" s="71" t="s">
        <v>119</v>
      </c>
      <c r="C56" s="54" t="s">
        <v>72</v>
      </c>
      <c r="D56" s="41"/>
      <c r="E56" s="41">
        <f>DESARROLLO!G8</f>
        <v>0</v>
      </c>
    </row>
    <row r="57" spans="1:5" ht="12.75">
      <c r="A57" s="40">
        <v>9267</v>
      </c>
      <c r="B57" s="75" t="s">
        <v>120</v>
      </c>
      <c r="C57" s="54" t="s">
        <v>72</v>
      </c>
      <c r="D57" s="41"/>
      <c r="E57" s="41">
        <f>DESARROLLO!J8</f>
        <v>0</v>
      </c>
    </row>
    <row r="58" spans="1:5" ht="12.75">
      <c r="A58" s="40">
        <v>9300</v>
      </c>
      <c r="B58" s="71" t="s">
        <v>121</v>
      </c>
      <c r="C58" s="54" t="s">
        <v>72</v>
      </c>
      <c r="D58" s="41"/>
      <c r="E58" s="41">
        <f>DESARROLLO!K8</f>
        <v>0</v>
      </c>
    </row>
    <row r="59" spans="1:5" ht="12.75">
      <c r="A59" s="76" t="s">
        <v>60</v>
      </c>
      <c r="B59" s="76"/>
      <c r="C59" s="76"/>
      <c r="D59" s="51">
        <f>SUM(D50:D58)</f>
        <v>0</v>
      </c>
      <c r="E59" s="51">
        <f>SUM(E50:E58)</f>
        <v>0</v>
      </c>
    </row>
    <row r="60" spans="1:5" ht="12.75">
      <c r="A60" s="57"/>
      <c r="B60" s="43"/>
      <c r="C60" s="43"/>
      <c r="D60" s="44"/>
      <c r="E60" s="44"/>
    </row>
    <row r="61" spans="1:5" ht="12.75">
      <c r="A61" s="77" t="s">
        <v>122</v>
      </c>
      <c r="B61" s="77"/>
      <c r="C61" s="77"/>
      <c r="D61" s="77"/>
      <c r="E61" s="77"/>
    </row>
    <row r="62" spans="1:5" ht="32.25" customHeight="1">
      <c r="A62" s="77"/>
      <c r="B62" s="77"/>
      <c r="C62" s="77"/>
      <c r="D62" s="77"/>
      <c r="E62" s="77"/>
    </row>
    <row r="63" spans="1:5" ht="12.75">
      <c r="A63" s="60"/>
      <c r="B63" s="55"/>
      <c r="C63" s="55"/>
      <c r="D63" s="55"/>
      <c r="E63" s="55"/>
    </row>
    <row r="64" spans="1:5" ht="12.75">
      <c r="A64" s="57"/>
      <c r="B64" s="43"/>
      <c r="C64" s="43"/>
      <c r="D64" s="44"/>
      <c r="E64" s="44"/>
    </row>
  </sheetData>
  <sheetProtection/>
  <mergeCells count="13">
    <mergeCell ref="A1:B4"/>
    <mergeCell ref="C1:C4"/>
    <mergeCell ref="A5:B5"/>
    <mergeCell ref="A6:B6"/>
    <mergeCell ref="C5:E5"/>
    <mergeCell ref="C6:E6"/>
    <mergeCell ref="A59:C59"/>
    <mergeCell ref="A61:E62"/>
    <mergeCell ref="A44:E45"/>
    <mergeCell ref="A47:E47"/>
    <mergeCell ref="A7:E8"/>
    <mergeCell ref="A42:C42"/>
    <mergeCell ref="A9:B10"/>
  </mergeCells>
  <printOptions horizontalCentered="1"/>
  <pageMargins left="0.7086614173228347" right="0.2755905511811024" top="0.5905511811023623" bottom="0.5118110236220472" header="0.31496062992125984" footer="0.31496062992125984"/>
  <pageSetup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J13"/>
  <sheetViews>
    <sheetView zoomScalePageLayoutView="0" workbookViewId="0" topLeftCell="A1">
      <selection activeCell="F16" sqref="F16"/>
    </sheetView>
  </sheetViews>
  <sheetFormatPr defaultColWidth="11.421875" defaultRowHeight="15"/>
  <cols>
    <col min="2" max="2" width="16.140625" style="0" customWidth="1"/>
    <col min="3" max="3" width="30.421875" style="0" bestFit="1" customWidth="1"/>
    <col min="4" max="4" width="12.28125" style="0" bestFit="1" customWidth="1"/>
    <col min="5" max="5" width="16.8515625" style="0" bestFit="1" customWidth="1"/>
    <col min="6" max="6" width="16.8515625" style="0" customWidth="1"/>
    <col min="7" max="7" width="15.28125" style="0" customWidth="1"/>
    <col min="8" max="8" width="15.140625" style="0" bestFit="1" customWidth="1"/>
    <col min="9" max="10" width="14.7109375" style="0" bestFit="1" customWidth="1"/>
  </cols>
  <sheetData>
    <row r="5" spans="2:8" ht="15">
      <c r="B5" s="82" t="s">
        <v>3</v>
      </c>
      <c r="C5" s="83" t="s">
        <v>0</v>
      </c>
      <c r="D5" s="83"/>
      <c r="E5" s="83" t="s">
        <v>20</v>
      </c>
      <c r="F5" s="83"/>
      <c r="G5" s="84" t="s">
        <v>36</v>
      </c>
      <c r="H5" s="84"/>
    </row>
    <row r="6" spans="2:8" ht="15">
      <c r="B6" s="82"/>
      <c r="C6" s="83"/>
      <c r="D6" s="83"/>
      <c r="E6" s="83"/>
      <c r="F6" s="83"/>
      <c r="G6" s="83" t="s">
        <v>50</v>
      </c>
      <c r="H6" s="83"/>
    </row>
    <row r="7" spans="2:8" ht="15">
      <c r="B7" s="82"/>
      <c r="C7" s="83"/>
      <c r="D7" s="83"/>
      <c r="E7" s="3" t="s">
        <v>5</v>
      </c>
      <c r="F7" s="3" t="s">
        <v>21</v>
      </c>
      <c r="G7" s="4" t="s">
        <v>91</v>
      </c>
      <c r="H7" s="4" t="s">
        <v>6</v>
      </c>
    </row>
    <row r="8" spans="2:8" ht="15">
      <c r="B8" s="3"/>
      <c r="C8" s="3" t="s">
        <v>19</v>
      </c>
      <c r="D8" s="3" t="s">
        <v>22</v>
      </c>
      <c r="E8" s="3"/>
      <c r="F8" s="5"/>
      <c r="G8" s="32"/>
      <c r="H8" s="32"/>
    </row>
    <row r="9" spans="2:10" ht="15">
      <c r="B9" s="6" t="s">
        <v>30</v>
      </c>
      <c r="C9" s="7" t="s">
        <v>49</v>
      </c>
      <c r="D9" s="31">
        <v>0.2</v>
      </c>
      <c r="E9" s="85"/>
      <c r="F9" s="14">
        <f>+E9*D9</f>
        <v>0</v>
      </c>
      <c r="G9" s="14">
        <f>+G8*$D$9</f>
        <v>0</v>
      </c>
      <c r="H9" s="9">
        <f>+H8*$D$9</f>
        <v>0</v>
      </c>
      <c r="I9" s="11"/>
      <c r="J9" s="11"/>
    </row>
    <row r="10" spans="2:10" ht="15">
      <c r="B10" s="6" t="s">
        <v>29</v>
      </c>
      <c r="C10" s="7" t="s">
        <v>1</v>
      </c>
      <c r="D10" s="31">
        <v>0.1</v>
      </c>
      <c r="E10" s="85"/>
      <c r="F10" s="14">
        <f>+E9*D10</f>
        <v>0</v>
      </c>
      <c r="G10" s="14">
        <f>+G8*$D$10</f>
        <v>0</v>
      </c>
      <c r="H10" s="9">
        <f>+H8*$D$10</f>
        <v>0</v>
      </c>
      <c r="I10" s="11"/>
      <c r="J10" s="11"/>
    </row>
    <row r="11" spans="2:9" ht="15">
      <c r="B11" s="6" t="s">
        <v>28</v>
      </c>
      <c r="C11" s="7" t="s">
        <v>2</v>
      </c>
      <c r="D11" s="31">
        <v>0.1</v>
      </c>
      <c r="E11" s="85"/>
      <c r="F11" s="14">
        <f>+E9*D11</f>
        <v>0</v>
      </c>
      <c r="G11" s="14">
        <f>+G8*$D$11</f>
        <v>0</v>
      </c>
      <c r="H11" s="9">
        <f>+H8*$D$11</f>
        <v>0</v>
      </c>
      <c r="I11" s="11"/>
    </row>
    <row r="12" spans="3:8" ht="15">
      <c r="C12" s="7" t="s">
        <v>50</v>
      </c>
      <c r="D12" s="31">
        <v>0.6</v>
      </c>
      <c r="E12" s="85"/>
      <c r="F12" s="14">
        <f>+E9*D12</f>
        <v>0</v>
      </c>
      <c r="G12" s="14">
        <f>+G8*$D$12</f>
        <v>0</v>
      </c>
      <c r="H12" s="14">
        <f>+H8*$D$12</f>
        <v>0</v>
      </c>
    </row>
    <row r="13" spans="6:9" ht="15">
      <c r="F13" s="11"/>
      <c r="I13" s="11"/>
    </row>
  </sheetData>
  <sheetProtection/>
  <mergeCells count="6">
    <mergeCell ref="B5:B7"/>
    <mergeCell ref="C5:D7"/>
    <mergeCell ref="E5:F6"/>
    <mergeCell ref="G6:H6"/>
    <mergeCell ref="G5:H5"/>
    <mergeCell ref="E9:E1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I12"/>
  <sheetViews>
    <sheetView zoomScalePageLayoutView="0" workbookViewId="0" topLeftCell="A1">
      <selection activeCell="H15" sqref="H15"/>
    </sheetView>
  </sheetViews>
  <sheetFormatPr defaultColWidth="11.421875" defaultRowHeight="15"/>
  <cols>
    <col min="2" max="2" width="11.7109375" style="0" customWidth="1"/>
    <col min="3" max="3" width="31.28125" style="0" customWidth="1"/>
    <col min="4" max="4" width="6.421875" style="0" customWidth="1"/>
    <col min="5" max="6" width="16.8515625" style="0" bestFit="1" customWidth="1"/>
    <col min="7" max="8" width="14.140625" style="0" bestFit="1" customWidth="1"/>
  </cols>
  <sheetData>
    <row r="5" spans="2:9" ht="15">
      <c r="B5" s="82" t="s">
        <v>3</v>
      </c>
      <c r="C5" s="83" t="s">
        <v>0</v>
      </c>
      <c r="D5" s="83"/>
      <c r="E5" s="83" t="s">
        <v>20</v>
      </c>
      <c r="F5" s="83"/>
      <c r="G5" s="84" t="s">
        <v>36</v>
      </c>
      <c r="H5" s="84"/>
      <c r="I5" s="84"/>
    </row>
    <row r="6" spans="2:9" ht="15">
      <c r="B6" s="82"/>
      <c r="C6" s="83"/>
      <c r="D6" s="83"/>
      <c r="E6" s="83"/>
      <c r="F6" s="83"/>
      <c r="G6" s="84" t="s">
        <v>7</v>
      </c>
      <c r="H6" s="84"/>
      <c r="I6" s="84"/>
    </row>
    <row r="7" spans="2:9" ht="15">
      <c r="B7" s="82"/>
      <c r="C7" s="83"/>
      <c r="D7" s="83"/>
      <c r="E7" s="3" t="s">
        <v>5</v>
      </c>
      <c r="F7" s="3" t="s">
        <v>21</v>
      </c>
      <c r="G7" s="7">
        <v>940000300</v>
      </c>
      <c r="H7" s="7" t="s">
        <v>8</v>
      </c>
      <c r="I7" s="7" t="s">
        <v>9</v>
      </c>
    </row>
    <row r="8" spans="2:9" ht="15">
      <c r="B8" s="6"/>
      <c r="C8" s="6"/>
      <c r="D8" s="6"/>
      <c r="E8" s="6"/>
      <c r="F8" s="6"/>
      <c r="G8" s="33"/>
      <c r="H8" s="33"/>
      <c r="I8" s="33"/>
    </row>
    <row r="9" spans="2:9" ht="15">
      <c r="B9" s="6" t="s">
        <v>31</v>
      </c>
      <c r="C9" s="7" t="s">
        <v>54</v>
      </c>
      <c r="D9" s="30">
        <v>0.2</v>
      </c>
      <c r="E9" s="86"/>
      <c r="F9" s="14">
        <f>+E9*$D$9</f>
        <v>0</v>
      </c>
      <c r="G9" s="14">
        <f>+G8*$D$9</f>
        <v>0</v>
      </c>
      <c r="H9" s="14">
        <f>+H8*$D$9</f>
        <v>0</v>
      </c>
      <c r="I9" s="14">
        <f>+I8*$D$9</f>
        <v>0</v>
      </c>
    </row>
    <row r="10" spans="2:9" ht="15">
      <c r="B10" s="10"/>
      <c r="C10" s="7" t="s">
        <v>23</v>
      </c>
      <c r="D10" s="30">
        <v>0.8</v>
      </c>
      <c r="E10" s="86"/>
      <c r="F10" s="14">
        <f>+E9*$D$10</f>
        <v>0</v>
      </c>
      <c r="G10" s="14">
        <f>+G8*$D$10</f>
        <v>0</v>
      </c>
      <c r="H10" s="14">
        <f>+H8*$D$10</f>
        <v>0</v>
      </c>
      <c r="I10" s="14">
        <f>+I8*$D$10</f>
        <v>0</v>
      </c>
    </row>
    <row r="11" spans="2:9" ht="15">
      <c r="B11" s="10"/>
      <c r="C11" s="10"/>
      <c r="D11" s="10"/>
      <c r="E11" s="10"/>
      <c r="F11" s="16"/>
      <c r="G11" s="2"/>
      <c r="H11" s="2"/>
      <c r="I11" s="2"/>
    </row>
    <row r="12" spans="2:9" ht="15">
      <c r="B12" s="10"/>
      <c r="C12" s="10"/>
      <c r="D12" s="10"/>
      <c r="E12" s="10"/>
      <c r="F12" s="16"/>
      <c r="G12" s="16"/>
      <c r="H12" s="16"/>
      <c r="I12" s="16"/>
    </row>
  </sheetData>
  <sheetProtection/>
  <mergeCells count="6">
    <mergeCell ref="B5:B7"/>
    <mergeCell ref="C5:D7"/>
    <mergeCell ref="E5:F6"/>
    <mergeCell ref="G6:I6"/>
    <mergeCell ref="G5:I5"/>
    <mergeCell ref="E9:E10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H11"/>
  <sheetViews>
    <sheetView zoomScalePageLayoutView="0" workbookViewId="0" topLeftCell="A1">
      <selection activeCell="I10" sqref="I10"/>
    </sheetView>
  </sheetViews>
  <sheetFormatPr defaultColWidth="11.421875" defaultRowHeight="15"/>
  <cols>
    <col min="2" max="2" width="12.57421875" style="0" customWidth="1"/>
    <col min="3" max="3" width="32.421875" style="0" customWidth="1"/>
    <col min="4" max="4" width="6.28125" style="0" customWidth="1"/>
    <col min="5" max="5" width="16.8515625" style="0" bestFit="1" customWidth="1"/>
    <col min="6" max="6" width="16.8515625" style="0" customWidth="1"/>
    <col min="7" max="7" width="13.00390625" style="0" bestFit="1" customWidth="1"/>
    <col min="8" max="8" width="14.140625" style="0" bestFit="1" customWidth="1"/>
  </cols>
  <sheetData>
    <row r="4" spans="2:8" ht="15">
      <c r="B4" s="82" t="s">
        <v>3</v>
      </c>
      <c r="C4" s="83" t="s">
        <v>0</v>
      </c>
      <c r="D4" s="83"/>
      <c r="E4" s="83" t="s">
        <v>20</v>
      </c>
      <c r="F4" s="83"/>
      <c r="G4" s="84" t="s">
        <v>36</v>
      </c>
      <c r="H4" s="84"/>
    </row>
    <row r="5" spans="2:8" ht="15">
      <c r="B5" s="82"/>
      <c r="C5" s="83"/>
      <c r="D5" s="83"/>
      <c r="E5" s="83"/>
      <c r="F5" s="83"/>
      <c r="G5" s="84" t="s">
        <v>11</v>
      </c>
      <c r="H5" s="84"/>
    </row>
    <row r="6" spans="2:8" ht="15">
      <c r="B6" s="82"/>
      <c r="C6" s="83"/>
      <c r="D6" s="83"/>
      <c r="E6" s="3" t="s">
        <v>5</v>
      </c>
      <c r="F6" s="3" t="s">
        <v>21</v>
      </c>
      <c r="G6" s="13">
        <v>111130026350</v>
      </c>
      <c r="H6" s="7" t="s">
        <v>10</v>
      </c>
    </row>
    <row r="7" spans="2:8" ht="15">
      <c r="B7" s="3"/>
      <c r="C7" s="3"/>
      <c r="D7" s="3"/>
      <c r="E7" s="3"/>
      <c r="F7" s="3"/>
      <c r="G7" s="25"/>
      <c r="H7" s="25"/>
    </row>
    <row r="8" spans="2:8" ht="15">
      <c r="B8" s="6" t="s">
        <v>33</v>
      </c>
      <c r="C8" s="7" t="s">
        <v>51</v>
      </c>
      <c r="D8" s="35">
        <v>0.2</v>
      </c>
      <c r="E8" s="86"/>
      <c r="F8" s="14">
        <f>+E8*$D$8</f>
        <v>0</v>
      </c>
      <c r="G8" s="14">
        <f>+G7*$D$8</f>
        <v>0</v>
      </c>
      <c r="H8" s="14">
        <f>+H7*D8</f>
        <v>0</v>
      </c>
    </row>
    <row r="9" spans="3:8" ht="15">
      <c r="C9" s="7" t="s">
        <v>23</v>
      </c>
      <c r="D9" s="35">
        <v>0.8</v>
      </c>
      <c r="E9" s="86"/>
      <c r="F9" s="17">
        <f>+E8*$D$9</f>
        <v>0</v>
      </c>
      <c r="G9" s="17">
        <f>+G7*$D$9</f>
        <v>0</v>
      </c>
      <c r="H9" s="17">
        <f>+H7*$D$9</f>
        <v>0</v>
      </c>
    </row>
    <row r="10" spans="6:8" ht="15">
      <c r="F10" s="11"/>
      <c r="G10" s="11"/>
      <c r="H10" s="11"/>
    </row>
    <row r="11" ht="15">
      <c r="F11" s="11"/>
    </row>
  </sheetData>
  <sheetProtection/>
  <mergeCells count="6">
    <mergeCell ref="B4:B6"/>
    <mergeCell ref="C4:D6"/>
    <mergeCell ref="E4:F5"/>
    <mergeCell ref="G5:H5"/>
    <mergeCell ref="G4:H4"/>
    <mergeCell ref="E8:E9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K11"/>
  <sheetViews>
    <sheetView zoomScalePageLayoutView="0" workbookViewId="0" topLeftCell="A1">
      <selection activeCell="E12" sqref="E12"/>
    </sheetView>
  </sheetViews>
  <sheetFormatPr defaultColWidth="11.421875" defaultRowHeight="15"/>
  <cols>
    <col min="2" max="2" width="13.57421875" style="0" customWidth="1"/>
    <col min="3" max="3" width="27.140625" style="0" customWidth="1"/>
    <col min="4" max="4" width="6.57421875" style="0" customWidth="1"/>
    <col min="5" max="6" width="16.8515625" style="0" bestFit="1" customWidth="1"/>
    <col min="7" max="9" width="14.140625" style="0" bestFit="1" customWidth="1"/>
    <col min="10" max="11" width="15.140625" style="0" bestFit="1" customWidth="1"/>
  </cols>
  <sheetData>
    <row r="4" spans="2:11" ht="15">
      <c r="B4" s="82" t="s">
        <v>3</v>
      </c>
      <c r="C4" s="83" t="s">
        <v>0</v>
      </c>
      <c r="D4" s="83" t="s">
        <v>34</v>
      </c>
      <c r="E4" s="83" t="s">
        <v>20</v>
      </c>
      <c r="F4" s="83"/>
      <c r="G4" s="84" t="s">
        <v>36</v>
      </c>
      <c r="H4" s="84"/>
      <c r="I4" s="84"/>
      <c r="J4" s="84"/>
      <c r="K4" s="84"/>
    </row>
    <row r="5" spans="2:11" ht="15">
      <c r="B5" s="82"/>
      <c r="C5" s="83"/>
      <c r="D5" s="83"/>
      <c r="E5" s="83"/>
      <c r="F5" s="83"/>
      <c r="G5" s="84" t="s">
        <v>12</v>
      </c>
      <c r="H5" s="84"/>
      <c r="I5" s="84"/>
      <c r="J5" s="84"/>
      <c r="K5" s="84"/>
    </row>
    <row r="6" spans="2:11" ht="15">
      <c r="B6" s="82"/>
      <c r="C6" s="83"/>
      <c r="D6" s="83"/>
      <c r="E6" s="3" t="s">
        <v>5</v>
      </c>
      <c r="F6" s="3" t="s">
        <v>21</v>
      </c>
      <c r="G6" s="27" t="s">
        <v>93</v>
      </c>
      <c r="H6" s="28" t="s">
        <v>13</v>
      </c>
      <c r="I6" s="28" t="s">
        <v>14</v>
      </c>
      <c r="J6" s="28">
        <v>402216603</v>
      </c>
      <c r="K6" s="28">
        <v>90700884320</v>
      </c>
    </row>
    <row r="7" spans="2:11" ht="15">
      <c r="B7" s="6"/>
      <c r="C7" s="6"/>
      <c r="D7" s="6"/>
      <c r="E7" s="6"/>
      <c r="F7" s="6"/>
      <c r="G7" s="33"/>
      <c r="H7" s="33"/>
      <c r="I7" s="33"/>
      <c r="J7" s="33"/>
      <c r="K7" s="33"/>
    </row>
    <row r="8" spans="2:11" ht="15">
      <c r="B8" s="6" t="s">
        <v>35</v>
      </c>
      <c r="C8" s="7" t="s">
        <v>52</v>
      </c>
      <c r="D8" s="8">
        <v>0.2</v>
      </c>
      <c r="E8" s="86"/>
      <c r="F8" s="14">
        <f>+E8*$D$8</f>
        <v>0</v>
      </c>
      <c r="G8" s="25">
        <f>+G7*$D$8</f>
        <v>0</v>
      </c>
      <c r="H8" s="20">
        <f>+H7*$D$8</f>
        <v>0</v>
      </c>
      <c r="I8" s="20">
        <f>+I7*$D$8</f>
        <v>0</v>
      </c>
      <c r="J8" s="20">
        <f>+J7*$D$8</f>
        <v>0</v>
      </c>
      <c r="K8" s="20">
        <f>+K7*$D$8</f>
        <v>0</v>
      </c>
    </row>
    <row r="9" spans="3:11" ht="15">
      <c r="C9" s="7" t="s">
        <v>24</v>
      </c>
      <c r="D9" s="8">
        <v>0.8</v>
      </c>
      <c r="E9" s="86"/>
      <c r="F9" s="17">
        <f>+E8*$D$9</f>
        <v>0</v>
      </c>
      <c r="G9" s="25">
        <f>+G7*$D$9</f>
        <v>0</v>
      </c>
      <c r="H9" s="17">
        <f>+H7*$D$9</f>
        <v>0</v>
      </c>
      <c r="I9" s="17">
        <f>+I7*$D$9</f>
        <v>0</v>
      </c>
      <c r="J9" s="17">
        <f>+J7*$D$9</f>
        <v>0</v>
      </c>
      <c r="K9" s="17">
        <f>+K7*$D$9</f>
        <v>0</v>
      </c>
    </row>
    <row r="10" spans="6:11" ht="15">
      <c r="F10" s="11"/>
      <c r="G10" s="26"/>
      <c r="H10" s="11"/>
      <c r="I10" s="11"/>
      <c r="J10" s="11"/>
      <c r="K10" s="11"/>
    </row>
    <row r="11" spans="6:11" ht="15">
      <c r="F11" s="11"/>
      <c r="G11" s="26"/>
      <c r="H11" s="11"/>
      <c r="I11" s="11"/>
      <c r="J11" s="11"/>
      <c r="K11" s="11"/>
    </row>
  </sheetData>
  <sheetProtection/>
  <mergeCells count="7">
    <mergeCell ref="E8:E9"/>
    <mergeCell ref="B4:B6"/>
    <mergeCell ref="E4:F5"/>
    <mergeCell ref="C4:C6"/>
    <mergeCell ref="D4:D6"/>
    <mergeCell ref="G5:K5"/>
    <mergeCell ref="G4:K4"/>
  </mergeCell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18"/>
  <sheetViews>
    <sheetView zoomScalePageLayoutView="0" workbookViewId="0" topLeftCell="A1">
      <selection activeCell="J13" sqref="J13"/>
    </sheetView>
  </sheetViews>
  <sheetFormatPr defaultColWidth="11.421875" defaultRowHeight="15"/>
  <cols>
    <col min="2" max="2" width="18.140625" style="0" bestFit="1" customWidth="1"/>
    <col min="3" max="3" width="16.8515625" style="0" bestFit="1" customWidth="1"/>
    <col min="4" max="4" width="6.00390625" style="0" customWidth="1"/>
    <col min="5" max="5" width="16.8515625" style="0" bestFit="1" customWidth="1"/>
    <col min="6" max="7" width="15.00390625" style="0" customWidth="1"/>
    <col min="8" max="8" width="17.140625" style="0" customWidth="1"/>
    <col min="10" max="10" width="13.140625" style="0" bestFit="1" customWidth="1"/>
    <col min="11" max="11" width="16.8515625" style="0" bestFit="1" customWidth="1"/>
  </cols>
  <sheetData>
    <row r="2" spans="2:7" ht="26.25" customHeight="1">
      <c r="B2" s="37" t="s">
        <v>37</v>
      </c>
      <c r="C2" s="32"/>
      <c r="D2" s="10"/>
      <c r="E2" s="10"/>
      <c r="F2" s="37" t="s">
        <v>41</v>
      </c>
      <c r="G2" s="32"/>
    </row>
    <row r="3" spans="2:8" ht="15">
      <c r="B3" s="6" t="s">
        <v>38</v>
      </c>
      <c r="C3" s="8">
        <v>0.15</v>
      </c>
      <c r="D3" s="10"/>
      <c r="E3" s="10"/>
      <c r="F3" s="6" t="s">
        <v>38</v>
      </c>
      <c r="G3" s="8">
        <v>0.15</v>
      </c>
      <c r="H3" s="12"/>
    </row>
    <row r="4" spans="2:11" ht="15">
      <c r="B4" s="6" t="s">
        <v>39</v>
      </c>
      <c r="C4" s="8">
        <v>0.1</v>
      </c>
      <c r="D4" s="10"/>
      <c r="E4" s="10"/>
      <c r="F4" s="6" t="s">
        <v>39</v>
      </c>
      <c r="G4" s="8">
        <v>0.1</v>
      </c>
      <c r="H4" s="12"/>
      <c r="K4" s="23"/>
    </row>
    <row r="5" spans="2:8" ht="15">
      <c r="B5" s="6" t="s">
        <v>53</v>
      </c>
      <c r="C5" s="8">
        <v>0.75</v>
      </c>
      <c r="D5" s="10"/>
      <c r="E5" s="10"/>
      <c r="F5" s="6" t="s">
        <v>53</v>
      </c>
      <c r="G5" s="8">
        <v>0.75</v>
      </c>
      <c r="H5" s="12"/>
    </row>
    <row r="7" spans="2:8" ht="15">
      <c r="B7" s="82" t="s">
        <v>3</v>
      </c>
      <c r="C7" s="83" t="s">
        <v>0</v>
      </c>
      <c r="D7" s="83" t="s">
        <v>34</v>
      </c>
      <c r="E7" s="83" t="s">
        <v>20</v>
      </c>
      <c r="F7" s="83"/>
      <c r="G7" s="89" t="s">
        <v>36</v>
      </c>
      <c r="H7" s="90"/>
    </row>
    <row r="8" spans="2:8" ht="15">
      <c r="B8" s="82"/>
      <c r="C8" s="83"/>
      <c r="D8" s="83"/>
      <c r="E8" s="83"/>
      <c r="F8" s="83"/>
      <c r="G8" s="87" t="s">
        <v>15</v>
      </c>
      <c r="H8" s="88"/>
    </row>
    <row r="9" spans="2:8" ht="15">
      <c r="B9" s="82"/>
      <c r="C9" s="83"/>
      <c r="D9" s="83"/>
      <c r="E9" s="3" t="s">
        <v>32</v>
      </c>
      <c r="F9" s="3" t="s">
        <v>21</v>
      </c>
      <c r="G9" s="87" t="s">
        <v>16</v>
      </c>
      <c r="H9" s="88"/>
    </row>
    <row r="10" spans="2:10" ht="15">
      <c r="B10" s="6" t="s">
        <v>42</v>
      </c>
      <c r="C10" s="7" t="s">
        <v>25</v>
      </c>
      <c r="D10" s="8">
        <v>0.2</v>
      </c>
      <c r="E10" s="9">
        <f>+$C$2*$C$3</f>
        <v>0</v>
      </c>
      <c r="F10" s="9">
        <f>+E10*$D$10</f>
        <v>0</v>
      </c>
      <c r="G10" s="14">
        <f>+G2*$G$3</f>
        <v>0</v>
      </c>
      <c r="H10" s="14">
        <f>+G10*$D$10</f>
        <v>0</v>
      </c>
      <c r="J10" s="22"/>
    </row>
    <row r="11" spans="2:8" ht="15">
      <c r="B11" s="18" t="s">
        <v>42</v>
      </c>
      <c r="C11" s="7" t="s">
        <v>26</v>
      </c>
      <c r="D11" s="8">
        <v>0.2</v>
      </c>
      <c r="E11" s="14">
        <f>+$C$2*$C$4</f>
        <v>0</v>
      </c>
      <c r="F11" s="14">
        <f>+E11*$D$11</f>
        <v>0</v>
      </c>
      <c r="G11" s="14">
        <f>+G2*$G$4</f>
        <v>0</v>
      </c>
      <c r="H11" s="14">
        <f>+G11*$D$11</f>
        <v>0</v>
      </c>
    </row>
    <row r="12" spans="3:8" ht="15">
      <c r="C12" s="7" t="s">
        <v>15</v>
      </c>
      <c r="D12" s="8">
        <v>0.8</v>
      </c>
      <c r="E12" s="17">
        <f>+C2*$C$5</f>
        <v>0</v>
      </c>
      <c r="F12" s="17"/>
      <c r="G12" s="17">
        <f>+G2*$G$5</f>
        <v>0</v>
      </c>
      <c r="H12" s="20"/>
    </row>
    <row r="13" spans="5:8" ht="15">
      <c r="E13" s="11"/>
      <c r="F13" s="11"/>
      <c r="G13" s="11"/>
      <c r="H13" s="11"/>
    </row>
    <row r="16" ht="15">
      <c r="F16" s="11"/>
    </row>
    <row r="17" ht="15">
      <c r="F17" s="11"/>
    </row>
    <row r="18" ht="15">
      <c r="F18" s="11"/>
    </row>
  </sheetData>
  <sheetProtection/>
  <mergeCells count="7">
    <mergeCell ref="B7:B9"/>
    <mergeCell ref="C7:C9"/>
    <mergeCell ref="D7:D9"/>
    <mergeCell ref="E7:F8"/>
    <mergeCell ref="G9:H9"/>
    <mergeCell ref="G7:H7"/>
    <mergeCell ref="G8:H8"/>
  </mergeCells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I14"/>
  <sheetViews>
    <sheetView zoomScalePageLayoutView="0" workbookViewId="0" topLeftCell="A1">
      <selection activeCell="K11" sqref="K11"/>
    </sheetView>
  </sheetViews>
  <sheetFormatPr defaultColWidth="11.421875" defaultRowHeight="15"/>
  <cols>
    <col min="2" max="2" width="12.00390625" style="0" customWidth="1"/>
    <col min="3" max="3" width="39.140625" style="0" bestFit="1" customWidth="1"/>
    <col min="4" max="4" width="6.140625" style="0" customWidth="1"/>
    <col min="5" max="7" width="16.8515625" style="0" bestFit="1" customWidth="1"/>
    <col min="8" max="8" width="14.00390625" style="0" customWidth="1"/>
    <col min="9" max="9" width="14.57421875" style="0" customWidth="1"/>
  </cols>
  <sheetData>
    <row r="3" spans="3:7" ht="15">
      <c r="C3" s="38" t="s">
        <v>44</v>
      </c>
      <c r="D3" s="6"/>
      <c r="E3" s="25"/>
      <c r="F3" s="19" t="s">
        <v>40</v>
      </c>
      <c r="G3" s="25"/>
    </row>
    <row r="4" spans="3:7" ht="15">
      <c r="C4" s="6"/>
      <c r="D4" s="6"/>
      <c r="E4" s="30">
        <v>0.8</v>
      </c>
      <c r="F4" s="6"/>
      <c r="G4" s="6"/>
    </row>
    <row r="7" spans="2:8" ht="15">
      <c r="B7" s="82" t="s">
        <v>3</v>
      </c>
      <c r="C7" s="83" t="s">
        <v>0</v>
      </c>
      <c r="D7" s="83" t="s">
        <v>34</v>
      </c>
      <c r="E7" s="83" t="s">
        <v>20</v>
      </c>
      <c r="F7" s="83"/>
      <c r="G7" s="84" t="s">
        <v>17</v>
      </c>
      <c r="H7" s="84"/>
    </row>
    <row r="8" spans="2:8" ht="15">
      <c r="B8" s="82"/>
      <c r="C8" s="83"/>
      <c r="D8" s="83"/>
      <c r="E8" s="83"/>
      <c r="F8" s="83"/>
      <c r="G8" s="84" t="s">
        <v>18</v>
      </c>
      <c r="H8" s="84"/>
    </row>
    <row r="9" spans="2:8" ht="15">
      <c r="B9" s="82"/>
      <c r="C9" s="83"/>
      <c r="D9" s="83"/>
      <c r="E9" s="29" t="s">
        <v>32</v>
      </c>
      <c r="F9" s="29" t="s">
        <v>21</v>
      </c>
      <c r="G9" s="7" t="s">
        <v>40</v>
      </c>
      <c r="H9" s="7" t="s">
        <v>48</v>
      </c>
    </row>
    <row r="10" spans="2:9" ht="15">
      <c r="B10" s="6" t="s">
        <v>45</v>
      </c>
      <c r="C10" s="7" t="s">
        <v>55</v>
      </c>
      <c r="D10" s="8">
        <v>0.2</v>
      </c>
      <c r="E10" s="20">
        <f>+$E$3</f>
        <v>0</v>
      </c>
      <c r="F10" s="20">
        <f>+E10*$D$10</f>
        <v>0</v>
      </c>
      <c r="G10" s="15">
        <f>+G3</f>
        <v>0</v>
      </c>
      <c r="H10" s="20">
        <f>+G10*$D$10</f>
        <v>0</v>
      </c>
      <c r="I10" s="24"/>
    </row>
    <row r="11" spans="2:9" ht="15">
      <c r="B11" s="36" t="s">
        <v>46</v>
      </c>
      <c r="C11" s="19" t="s">
        <v>56</v>
      </c>
      <c r="D11" s="34">
        <v>0.25</v>
      </c>
      <c r="E11" s="25">
        <f>+$E$3*$E$4</f>
        <v>0</v>
      </c>
      <c r="F11" s="25">
        <f>+E11*95%*D11</f>
        <v>0</v>
      </c>
      <c r="G11" s="20">
        <f>+$G$3*$E$4</f>
        <v>0</v>
      </c>
      <c r="H11" s="20">
        <f>+G11*$D$11</f>
        <v>0</v>
      </c>
      <c r="I11" s="11"/>
    </row>
    <row r="12" spans="2:8" ht="15">
      <c r="B12" s="6" t="s">
        <v>47</v>
      </c>
      <c r="C12" s="7" t="s">
        <v>27</v>
      </c>
      <c r="D12" s="8">
        <v>0.05</v>
      </c>
      <c r="E12" s="20">
        <f>+$F$10</f>
        <v>0</v>
      </c>
      <c r="F12" s="20">
        <f>+E12*$D$12</f>
        <v>0</v>
      </c>
      <c r="G12" s="20">
        <f>+H11</f>
        <v>0</v>
      </c>
      <c r="H12" s="20"/>
    </row>
    <row r="13" spans="3:8" ht="15">
      <c r="C13" s="19" t="s">
        <v>17</v>
      </c>
      <c r="D13" s="6"/>
      <c r="E13" s="15">
        <f>+E3-F10-F11</f>
        <v>0</v>
      </c>
      <c r="F13" s="15">
        <f>E3-F10-F11-F12</f>
        <v>0</v>
      </c>
      <c r="G13" s="15">
        <f>+G3-H10-H11</f>
        <v>0</v>
      </c>
      <c r="H13" s="15">
        <f>+G3-H10-H11-H12</f>
        <v>0</v>
      </c>
    </row>
    <row r="14" spans="6:8" ht="15">
      <c r="F14" s="1"/>
      <c r="G14" s="24"/>
      <c r="H14" s="11"/>
    </row>
  </sheetData>
  <sheetProtection/>
  <mergeCells count="6">
    <mergeCell ref="B7:B9"/>
    <mergeCell ref="C7:C9"/>
    <mergeCell ref="D7:D9"/>
    <mergeCell ref="E7:F8"/>
    <mergeCell ref="G7:H7"/>
    <mergeCell ref="G8:H8"/>
  </mergeCells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F9"/>
  <sheetViews>
    <sheetView zoomScalePageLayoutView="0" workbookViewId="0" topLeftCell="A1">
      <selection activeCell="F16" sqref="F16"/>
    </sheetView>
  </sheetViews>
  <sheetFormatPr defaultColWidth="11.421875" defaultRowHeight="15"/>
  <cols>
    <col min="2" max="2" width="13.57421875" style="0" customWidth="1"/>
    <col min="3" max="3" width="29.7109375" style="0" customWidth="1"/>
    <col min="4" max="4" width="7.00390625" style="0" customWidth="1"/>
    <col min="5" max="5" width="19.7109375" style="0" customWidth="1"/>
    <col min="6" max="6" width="19.28125" style="0" customWidth="1"/>
  </cols>
  <sheetData>
    <row r="3" spans="2:6" ht="15">
      <c r="B3" s="82" t="s">
        <v>3</v>
      </c>
      <c r="C3" s="83" t="s">
        <v>0</v>
      </c>
      <c r="D3" s="83" t="s">
        <v>34</v>
      </c>
      <c r="E3" s="83" t="s">
        <v>20</v>
      </c>
      <c r="F3" s="83"/>
    </row>
    <row r="4" spans="2:6" ht="15" customHeight="1">
      <c r="B4" s="82"/>
      <c r="C4" s="83"/>
      <c r="D4" s="83"/>
      <c r="E4" s="83"/>
      <c r="F4" s="83"/>
    </row>
    <row r="5" spans="2:6" ht="15">
      <c r="B5" s="82"/>
      <c r="C5" s="83"/>
      <c r="D5" s="83"/>
      <c r="E5" s="83"/>
      <c r="F5" s="83"/>
    </row>
    <row r="6" spans="2:6" ht="15">
      <c r="B6" s="82"/>
      <c r="C6" s="83"/>
      <c r="D6" s="83"/>
      <c r="E6" s="21" t="s">
        <v>32</v>
      </c>
      <c r="F6" s="21" t="s">
        <v>21</v>
      </c>
    </row>
    <row r="7" spans="2:6" ht="15">
      <c r="B7" s="6" t="s">
        <v>43</v>
      </c>
      <c r="C7" s="7" t="s">
        <v>57</v>
      </c>
      <c r="D7" s="8">
        <v>0.2</v>
      </c>
      <c r="E7" s="85"/>
      <c r="F7" s="14">
        <f>+E7*$D$7</f>
        <v>0</v>
      </c>
    </row>
    <row r="8" spans="3:6" ht="15">
      <c r="C8" s="7" t="s">
        <v>4</v>
      </c>
      <c r="D8" s="8">
        <v>0.8</v>
      </c>
      <c r="E8" s="85"/>
      <c r="F8" s="17">
        <f>+E7*D8</f>
        <v>0</v>
      </c>
    </row>
    <row r="9" ht="15">
      <c r="F9" s="11"/>
    </row>
  </sheetData>
  <sheetProtection/>
  <mergeCells count="5">
    <mergeCell ref="B3:B6"/>
    <mergeCell ref="C3:C6"/>
    <mergeCell ref="D3:D6"/>
    <mergeCell ref="E3:F5"/>
    <mergeCell ref="E7:E8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Alfonso Amado Rodriguez</dc:creator>
  <cp:keywords/>
  <dc:description/>
  <cp:lastModifiedBy>Jorge Alberto Delgado Jaimes</cp:lastModifiedBy>
  <cp:lastPrinted>2022-09-28T16:02:42Z</cp:lastPrinted>
  <dcterms:created xsi:type="dcterms:W3CDTF">2018-08-15T23:22:17Z</dcterms:created>
  <dcterms:modified xsi:type="dcterms:W3CDTF">2022-10-10T17:13:39Z</dcterms:modified>
  <cp:category/>
  <cp:version/>
  <cp:contentType/>
  <cp:contentStatus/>
</cp:coreProperties>
</file>