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'AP-SIG-RG-15'!$A$1:$P$33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'AP-SIG-RG-15'!$A$1:$P$33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<sst xmlns="http://schemas.openxmlformats.org/spreadsheetml/2006/main" count="268" uniqueCount="174">
  <si>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</si>
  <si>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</si>
  <si>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</si>
  <si>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</si>
  <si>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</si>
  <si>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</si>
  <si>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</si>
  <si>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</si>
  <si>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</si>
  <si>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</si>
  <si>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</si>
  <si>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</si>
  <si>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</si>
  <si>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</si>
  <si>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</si>
  <si>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</si>
  <si>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</si>
  <si>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</si>
  <si>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</si>
  <si>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</si>
  <si>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</si>
  <si>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</si>
  <si>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</si>
  <si>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</si>
  <si>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</si>
  <si>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</si>
  <si>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</si>
  <si>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</si>
  <si>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</si>
  <si>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</si>
  <si>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</si>
  <si>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</si>
  <si>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</si>
  <si>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</si>
  <si>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</si>
  <si>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</si>
  <si>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</si>
  <si>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</si>
  <si>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</si>
  <si>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</si>
  <si>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</si>
  <si>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</si>
  <si>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</si>
  <si>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</si>
  <si>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</si>
  <si>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</si>
  <si>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</si>
  <si>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</si>
  <si>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</si>
  <si>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</si>
  <si>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</si>
  <si>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</si>
  <si>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</si>
  <si>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</si>
  <si>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</si>
  <si>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</si>
  <si>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</si>
  <si>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</si>
  <si>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</si>
  <si>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</si>
  <si>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</si>
  <si>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</si>
  <si>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</si>
  <si>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</si>
  <si>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</si>
  <si>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</si>
  <si>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</si>
  <si>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</si>
  <si>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</si>
  <si>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</si>
  <si>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DESCRIPCIÓN</t>
  </si>
  <si>
    <t>EFECTO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</si>
  <si>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</si>
  <si>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</si>
  <si>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</si>
  <si>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</si>
  <si>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</si>
  <si>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</si>
  <si>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</si>
  <si>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</si>
  <si>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</si>
  <si>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</si>
  <si>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</si>
  <si>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</si>
  <si>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</si>
  <si>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</si>
  <si>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</si>
  <si>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</si>
  <si>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</si>
  <si>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</si>
  <si>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</si>
  <si>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</si>
  <si>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</si>
  <si>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</si>
  <si>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</si>
  <si>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</si>
  <si>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</si>
  <si>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</si>
  <si>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</si>
  <si>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</si>
  <si>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</si>
  <si>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</si>
  <si>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</si>
  <si>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</si>
  <si>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</si>
  <si>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</si>
  <si>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</si>
  <si>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</si>
  <si>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</si>
  <si>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</si>
  <si>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</si>
  <si>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</si>
  <si>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</si>
  <si>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</si>
  <si>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</si>
  <si>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Manipulación con el fin de favorecer a un postulante sobre otros dentro de un proceso  contractual</t>
  </si>
  <si>
    <t xml:space="preserve">Incumplimiento normativo 
Sanciones Disciplinarias Administrativas, penales y fiscales
Posible corrupción 
Deterioro en la imagen institucional
</t>
  </si>
  <si>
    <t xml:space="preserve"> Revisión  y visado  de los estudios previos  por parte de un grupo interdisciplinario conformado por un abogado y otro profesional relacionado con el objeto a contratar, abarcando la parte técnica y jurídica.
Aprobación del jefe de la oficina gestora.
</t>
  </si>
  <si>
    <t>SI</t>
  </si>
  <si>
    <t>Aceptar la calamidad pública sin el lleno de los requisitos establecidos.</t>
  </si>
  <si>
    <t xml:space="preserve">Sanciones disciplinarias, fiscales y penales
Mala inversion de los recursos
Deterioro de la Imagen Institucional
</t>
  </si>
  <si>
    <t xml:space="preserve">Procedimiento documentado lista de chequeo
Comité tecnico Interno
 </t>
  </si>
  <si>
    <t>NO</t>
  </si>
  <si>
    <t>No entregar la información real de los eventos reportados por lo municipios del departamento sobre emergencias.</t>
  </si>
  <si>
    <t xml:space="preserve">Deterioro de la Imagen Institucional
Baja confiabilidad en  los informes
</t>
  </si>
  <si>
    <t xml:space="preserve">Formato documentado sobre lista de eventos </t>
  </si>
  <si>
    <t>SEGURIDAD Y CONVIVENCIA    GESTION DEL RIESGO</t>
  </si>
  <si>
    <t>Reducir el riesgo mediante la aplicación de controles definidos</t>
  </si>
  <si>
    <t>Realizar pruebas selectivas  a los procesos contractuales  para revisión de visado  y cumplimiento de los requisitos exigidos en los estudios previos  e invitación Pública</t>
  </si>
  <si>
    <t>Estudios previos  revisados y visados / Contratos realizados</t>
  </si>
  <si>
    <t>Cuatrimestral</t>
  </si>
  <si>
    <t xml:space="preserve"> Director de Gestión del riesgo</t>
  </si>
  <si>
    <t>Reducir el Riesgo mediante la aplicación de controles definidos</t>
  </si>
  <si>
    <t>Numero de calamidades publicas avaladas/numero de calamidades publicas presentadas.
Numero de comites tecnicos realizados/ numero de comites tecnicos proyectados.</t>
  </si>
  <si>
    <t>realizar seguimiento al diligenciamiento del formato de forma periodica, basandose en la informacion recibida por el PMU.</t>
  </si>
  <si>
    <t>numero de formatos diligenciados en el periodo / numero de formatos planeados en el periodo</t>
  </si>
  <si>
    <t xml:space="preserve">Incumplimiento de la meta propuesta en el Plan de Desarrollo.                                </t>
  </si>
  <si>
    <t xml:space="preserve">* Inadecuada planificación
* Falta de seguimiento en los indicadores y las metas
* Falta de recursos administrativos
* Incumplimiento de los cofinanciadores externos                                                    </t>
  </si>
  <si>
    <t xml:space="preserve">* Investigaciones disciplinarias y fiscales.                                      * Pérdida de recursos.                                                   * No inversión de recursos de manera eficaz y eficiente.                                                                           * Pérdida de la calificación en el ranking del plan de desarrollo
* Pérdida de imagén institucional.                * Hallazgos de auditorías.
</t>
  </si>
  <si>
    <t xml:space="preserve">* Seguimientos bimestrales a los Indicadores del Plan de Desarrollo a través del plan de acción.
* Tablero control para el cumplimiento de metas.
* informe de gestión de la Secretaria.                                       * Informe de Rendición de Cuentas  de la Secretaria.  </t>
  </si>
  <si>
    <r>
      <t xml:space="preserve">Incumplimiento en la atencion y/o respuestas a las PQRSD     -     </t>
    </r>
    <r>
      <rPr>
        <sz val="11"/>
        <color indexed="10"/>
        <rFont val="Arial"/>
        <family val="2"/>
      </rPr>
      <t xml:space="preserve"> </t>
    </r>
  </si>
  <si>
    <t xml:space="preserve">* Desconocimiento de las PQRSD
* Fallas en el reparto de las PQRSD
* Fallas en el aplicativo de Ventanilla Única de Correspondencia                      
* Distribución inoportuna de las solicitudes presentadas y direccionadas al sector o grupo correspondiente.                                          
* No clasificación de las peticiones presentadas ante la Secretaria frente a la Dirección o Coordinación pertinente.                                             * Desconocimiento del proceso actual de dichas peticiones y su curso.   </t>
  </si>
  <si>
    <t xml:space="preserve">* inclumplimiento nomartivo.
* Insatisfaccion del ciudadano.                         * Sanciones disciplinarias y fiscales.                                      * Pérdida de imagén institucional.                          * Sanciones ecnómicas a la entidad.                                                                                                                                                 </t>
  </si>
  <si>
    <t xml:space="preserve">* Procedimiento documentado.  
* Software de ventanilla única de correspondencia.                  * Indicadores de Gestión.                                                   * Norma Departamental  existente para tal fin.                                                                                                                                                                                 </t>
  </si>
  <si>
    <t xml:space="preserve">
Indebida supervision voluntaria o involuntaria a la ejecucion de contratos
</t>
  </si>
  <si>
    <r>
      <t xml:space="preserve">* Desconocimiento del manual de supervisión
* Falta de capacitación, competencia y experiencia para supervisar
* Favorecimientos personales
* Exceso en la cantidad de proyectos y contratos a supervisar
* Manual de supervisión desactualizado en la normatividad legal vigente
* Falta de supervisión al  supervisado                                                             </t>
    </r>
    <r>
      <rPr>
        <sz val="11"/>
        <color indexed="10"/>
        <rFont val="Arial"/>
        <family val="2"/>
      </rPr>
      <t xml:space="preserve">
</t>
    </r>
  </si>
  <si>
    <t>* Investigaciones disciplinarias, penales y fiscales.                                      
* Incumplimiento en los objetivos del contrato
* Quejas
* Reprocesos
* Insatisfacción de la comunidad
* Mala imagen institucional</t>
  </si>
  <si>
    <t xml:space="preserve">
* Manual de Supervisión e interventoria.
* Informe del contratista 
* Informe de supervisión
acta de liquidación                                                             
</t>
  </si>
  <si>
    <t>SÍ</t>
  </si>
  <si>
    <r>
      <t xml:space="preserve">Reducir el riesgo optimizando los procedimientos e implementando el debido control                                          </t>
    </r>
  </si>
  <si>
    <t xml:space="preserve">Realizar acciones de seguimiento Bimestral al cumplimiento del Plan de Acción                                                            </t>
  </si>
  <si>
    <t xml:space="preserve">Bimestral                                                    </t>
  </si>
  <si>
    <t xml:space="preserve">Metas cumplidasen la vigencia/metas programadas en la vigencia                                       </t>
  </si>
  <si>
    <r>
      <t xml:space="preserve">Reducir el riesgo optimizando los procedimientos e implementando el debido control                       </t>
    </r>
    <r>
      <rPr>
        <sz val="11"/>
        <color indexed="10"/>
        <rFont val="Arial"/>
        <family val="2"/>
      </rPr>
      <t xml:space="preserve">                                       </t>
    </r>
  </si>
  <si>
    <t xml:space="preserve">* Seguimiento semanal del aplicativo en la Secretaria.  
* Seguimiento mensual por parte de atención al ciudadano.                                                   responsable e idonea.                                   </t>
  </si>
  <si>
    <t>mensual</t>
  </si>
  <si>
    <t>PQRSD respondidas/PQRSD presentadas</t>
  </si>
  <si>
    <t>Reducir el riesgo optimizando los procedimientos e implementando el debido control</t>
  </si>
  <si>
    <t>Bimestral</t>
  </si>
  <si>
    <r>
      <t xml:space="preserve">
Número de funcionarios publicos capacitados en competencias para la labor de supervision / Total de funcionarios con supervisiones.                                                     </t>
    </r>
    <r>
      <rPr>
        <sz val="11"/>
        <color indexed="8"/>
        <rFont val="Arial"/>
        <family val="2"/>
      </rPr>
      <t xml:space="preserve">
</t>
    </r>
  </si>
  <si>
    <r>
      <rPr>
        <sz val="11"/>
        <rFont val="Arial"/>
        <family val="2"/>
      </rPr>
      <t>Aplicar el procedimiento establecido para declarar la calamidad publica.
Apliacar la Lista de Chequeo Establecida.
Realizar el comité tecnico interno.</t>
    </r>
  </si>
  <si>
    <t>Indebida contratacion por  deficiencias en la elaboración de los  estudios previos de los contratos.</t>
  </si>
  <si>
    <t>Información no veraz, incompleta e inoportuna en reporte de calamidades publicas de eventos naturales o antrópicos por parte de los municipios.</t>
  </si>
  <si>
    <t xml:space="preserve"> Desactualización del registro histórico de los eventos generados en el departamento.</t>
  </si>
  <si>
    <t xml:space="preserve">
* Socializar las responsabilidades estipuladas en el Manual de Supervison e Interventoria y la normatividad vigente.
* Realizar la supervisión pertinente frente al contrato y/o convenio con eficacia, eficiencia y efectividad. </t>
  </si>
  <si>
    <t>MAPA DE RIESGOS</t>
  </si>
  <si>
    <t>CÓDIGO</t>
  </si>
  <si>
    <t>ES-SIG-RG-15</t>
  </si>
  <si>
    <t>VERSIÓN</t>
  </si>
  <si>
    <t>FECHA DE APROBACIÓN</t>
  </si>
  <si>
    <t>PÁGINA</t>
  </si>
  <si>
    <t>1 de 1</t>
  </si>
  <si>
    <t xml:space="preserve">Fecha de Modificación:     10/07/2017                                                 Descripción de la Modificación:        Actualización mapa de la Direccion de Gestión del Riesgo.                                                                                                                                                                                   Solicitante:       RAMON  ANDRES RAMIREZ URIBE   </t>
  </si>
  <si>
    <t>Fecha de Formulación:     04/07/2017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</si>
</sst>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6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8" fillId="0" borderId="0" xfId="0" applyNumberFormat="1" applyFont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60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3" applyNumberFormat="1" applyFont="1" applyFill="1" applyBorder="1" applyAlignment="1" applyProtection="1">
      <alignment wrapText="1"/>
      <protection locked="0"/>
    </xf>
    <xf numFmtId="0" fontId="61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hidden="1"/>
    </xf>
    <xf numFmtId="0" fontId="59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7" fillId="0" borderId="22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45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7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3" xfId="0" applyFont="1" applyFill="1" applyBorder="1" applyAlignment="1" applyProtection="1">
      <alignment horizontal="center" vertical="center" wrapText="1"/>
      <protection locked="0"/>
    </xf>
    <xf numFmtId="0" fontId="62" fillId="0" borderId="34" xfId="0" applyFont="1" applyFill="1" applyBorder="1" applyAlignment="1" applyProtection="1">
      <alignment horizontal="center" vertical="center" wrapText="1"/>
      <protection locked="0"/>
    </xf>
    <xf numFmtId="0" fontId="56" fillId="0" borderId="34" xfId="0" applyFont="1" applyFill="1" applyBorder="1" applyAlignment="1" applyProtection="1">
      <alignment horizontal="center" vertical="center" wrapText="1"/>
      <protection locked="0"/>
    </xf>
    <xf numFmtId="0" fontId="62" fillId="0" borderId="31" xfId="0" applyFont="1" applyFill="1" applyBorder="1" applyAlignment="1" applyProtection="1">
      <alignment horizontal="center" vertical="center" wrapText="1"/>
      <protection locked="0"/>
    </xf>
    <xf numFmtId="0" fontId="62" fillId="0" borderId="35" xfId="0" applyFont="1" applyFill="1" applyBorder="1" applyAlignment="1" applyProtection="1">
      <alignment horizontal="center" vertical="center" wrapText="1"/>
      <protection locked="0"/>
    </xf>
    <xf numFmtId="0" fontId="57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left" vertical="center" wrapText="1"/>
      <protection locked="0"/>
    </xf>
    <xf numFmtId="0" fontId="57" fillId="0" borderId="23" xfId="0" applyFont="1" applyBorder="1" applyAlignment="1" applyProtection="1">
      <alignment horizontal="left" vertical="center" wrapText="1"/>
      <protection locked="0"/>
    </xf>
    <xf numFmtId="0" fontId="11" fillId="0" borderId="37" xfId="55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46" borderId="12" xfId="0" applyFont="1" applyFill="1" applyBorder="1" applyAlignment="1" applyProtection="1">
      <alignment horizontal="left" vertical="center" wrapText="1"/>
      <protection locked="0"/>
    </xf>
    <xf numFmtId="0" fontId="63" fillId="0" borderId="22" xfId="55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63" fillId="0" borderId="38" xfId="0" applyFont="1" applyFill="1" applyBorder="1" applyAlignment="1" applyProtection="1">
      <alignment horizontal="center" vertical="center" wrapText="1"/>
      <protection locked="0"/>
    </xf>
    <xf numFmtId="0" fontId="63" fillId="0" borderId="39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9" xfId="0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Fill="1" applyBorder="1" applyAlignment="1" applyProtection="1">
      <alignment vertical="center" wrapText="1"/>
      <protection locked="0"/>
    </xf>
    <xf numFmtId="0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vertical="center" wrapText="1"/>
      <protection locked="0"/>
    </xf>
    <xf numFmtId="0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4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63" fillId="46" borderId="12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63" fillId="0" borderId="21" xfId="0" applyFont="1" applyFill="1" applyBorder="1" applyAlignment="1" applyProtection="1">
      <alignment horizontal="left" vertical="center" wrapText="1"/>
      <protection locked="0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49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" fillId="42" borderId="45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5" fillId="43" borderId="45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39" borderId="50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0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4" borderId="47" xfId="0" applyFont="1" applyFill="1" applyBorder="1" applyAlignment="1" applyProtection="1">
      <alignment horizontal="center" vertical="center" wrapText="1"/>
      <protection/>
    </xf>
    <xf numFmtId="0" fontId="4" fillId="44" borderId="50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4" fillId="41" borderId="34" xfId="0" applyFont="1" applyFill="1" applyBorder="1" applyAlignment="1" applyProtection="1">
      <alignment horizontal="center" vertical="center" wrapText="1"/>
      <protection/>
    </xf>
    <xf numFmtId="0" fontId="5" fillId="36" borderId="45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vertical="center" wrapText="1"/>
      <protection/>
    </xf>
    <xf numFmtId="0" fontId="4" fillId="39" borderId="35" xfId="0" applyFont="1" applyFill="1" applyBorder="1" applyAlignment="1" applyProtection="1">
      <alignment horizontal="center" vertical="center" wrapText="1"/>
      <protection/>
    </xf>
    <xf numFmtId="0" fontId="4" fillId="39" borderId="52" xfId="0" applyFont="1" applyFill="1" applyBorder="1" applyAlignment="1" applyProtection="1">
      <alignment horizontal="center" vertical="center" wrapText="1"/>
      <protection/>
    </xf>
    <xf numFmtId="0" fontId="4" fillId="39" borderId="53" xfId="0" applyFont="1" applyFill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4" fillId="40" borderId="55" xfId="0" applyFont="1" applyFill="1" applyBorder="1" applyAlignment="1" applyProtection="1">
      <alignment horizontal="center" vertical="center" wrapText="1"/>
      <protection/>
    </xf>
    <xf numFmtId="0" fontId="4" fillId="40" borderId="56" xfId="0" applyFont="1" applyFill="1" applyBorder="1" applyAlignment="1" applyProtection="1">
      <alignment horizontal="center" vertical="center" wrapText="1"/>
      <protection/>
    </xf>
    <xf numFmtId="0" fontId="4" fillId="40" borderId="57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4" fillId="44" borderId="34" xfId="0" applyFont="1" applyFill="1" applyBorder="1" applyAlignment="1" applyProtection="1">
      <alignment horizontal="center" vertical="center" wrapText="1"/>
      <protection/>
    </xf>
    <xf numFmtId="0" fontId="4" fillId="44" borderId="31" xfId="0" applyFont="1" applyFill="1" applyBorder="1" applyAlignment="1" applyProtection="1">
      <alignment horizontal="center" vertical="center" wrapText="1"/>
      <protection/>
    </xf>
    <xf numFmtId="0" fontId="56" fillId="0" borderId="59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64" fillId="0" borderId="61" xfId="0" applyFont="1" applyFill="1" applyBorder="1" applyAlignment="1">
      <alignment horizontal="center"/>
    </xf>
    <xf numFmtId="0" fontId="64" fillId="0" borderId="62" xfId="0" applyFont="1" applyFill="1" applyBorder="1" applyAlignment="1">
      <alignment horizontal="center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NumberFormat="1" applyFont="1" applyBorder="1" applyAlignment="1" applyProtection="1">
      <alignment horizontal="left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14" fontId="15" fillId="0" borderId="12" xfId="0" applyNumberFormat="1" applyFont="1" applyBorder="1" applyAlignment="1" applyProtection="1">
      <alignment horizontal="center" vertical="center"/>
      <protection locked="0"/>
    </xf>
    <xf numFmtId="0" fontId="7" fillId="45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5" xfId="0" applyNumberFormat="1" applyFont="1" applyFill="1" applyBorder="1" applyAlignment="1" applyProtection="1">
      <alignment horizontal="center" vertical="center" wrapText="1"/>
      <protection locked="0"/>
    </xf>
    <xf numFmtId="0" fontId="8" fillId="47" borderId="66" xfId="0" applyNumberFormat="1" applyFont="1" applyFill="1" applyBorder="1" applyAlignment="1" applyProtection="1">
      <alignment horizontal="center" vertical="center"/>
      <protection locked="0"/>
    </xf>
    <xf numFmtId="0" fontId="8" fillId="47" borderId="67" xfId="0" applyNumberFormat="1" applyFont="1" applyFill="1" applyBorder="1" applyAlignment="1" applyProtection="1">
      <alignment horizontal="center" vertical="center"/>
      <protection locked="0"/>
    </xf>
    <xf numFmtId="0" fontId="8" fillId="47" borderId="68" xfId="0" applyNumberFormat="1" applyFont="1" applyFill="1" applyBorder="1" applyAlignment="1" applyProtection="1">
      <alignment horizontal="center" vertical="center"/>
      <protection locked="0"/>
    </xf>
    <xf numFmtId="0" fontId="7" fillId="48" borderId="34" xfId="0" applyNumberFormat="1" applyFont="1" applyFill="1" applyBorder="1" applyAlignment="1" applyProtection="1">
      <alignment horizontal="center" vertical="center"/>
      <protection locked="0"/>
    </xf>
    <xf numFmtId="0" fontId="7" fillId="48" borderId="69" xfId="0" applyNumberFormat="1" applyFont="1" applyFill="1" applyBorder="1" applyAlignment="1" applyProtection="1">
      <alignment horizontal="center" vertical="center"/>
      <protection locked="0"/>
    </xf>
    <xf numFmtId="0" fontId="7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7" xfId="0" applyBorder="1" applyAlignment="1" applyProtection="1">
      <alignment horizontal="center" vertical="center" textRotation="90" wrapText="1"/>
      <protection locked="0"/>
    </xf>
    <xf numFmtId="0" fontId="0" fillId="0" borderId="78" xfId="0" applyBorder="1" applyAlignment="1" applyProtection="1">
      <alignment horizontal="center" vertical="center" textRotation="90" wrapText="1"/>
      <protection locked="0"/>
    </xf>
    <xf numFmtId="0" fontId="8" fillId="0" borderId="79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NumberFormat="1" applyFont="1" applyBorder="1" applyAlignment="1" applyProtection="1">
      <alignment horizontal="center"/>
      <protection locked="0"/>
    </xf>
    <xf numFmtId="0" fontId="7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8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1" xfId="0" applyNumberFormat="1" applyFont="1" applyBorder="1" applyAlignment="1" applyProtection="1">
      <alignment horizontal="center"/>
      <protection locked="0"/>
    </xf>
    <xf numFmtId="0" fontId="9" fillId="0" borderId="82" xfId="0" applyNumberFormat="1" applyFont="1" applyBorder="1" applyAlignment="1" applyProtection="1">
      <alignment horizontal="center"/>
      <protection locked="0"/>
    </xf>
    <xf numFmtId="0" fontId="8" fillId="47" borderId="54" xfId="0" applyNumberFormat="1" applyFont="1" applyFill="1" applyBorder="1" applyAlignment="1" applyProtection="1">
      <alignment horizontal="center" vertical="center"/>
      <protection locked="0"/>
    </xf>
    <xf numFmtId="0" fontId="8" fillId="47" borderId="55" xfId="0" applyNumberFormat="1" applyFont="1" applyFill="1" applyBorder="1" applyAlignment="1" applyProtection="1">
      <alignment horizontal="center" vertical="center"/>
      <protection locked="0"/>
    </xf>
    <xf numFmtId="0" fontId="7" fillId="47" borderId="83" xfId="0" applyNumberFormat="1" applyFont="1" applyFill="1" applyBorder="1" applyAlignment="1" applyProtection="1">
      <alignment horizontal="center" vertical="center"/>
      <protection locked="0"/>
    </xf>
    <xf numFmtId="0" fontId="7" fillId="47" borderId="84" xfId="0" applyNumberFormat="1" applyFont="1" applyFill="1" applyBorder="1" applyAlignment="1" applyProtection="1">
      <alignment horizontal="center" vertical="center"/>
      <protection locked="0"/>
    </xf>
    <xf numFmtId="0" fontId="8" fillId="47" borderId="85" xfId="0" applyNumberFormat="1" applyFont="1" applyFill="1" applyBorder="1" applyAlignment="1" applyProtection="1">
      <alignment horizontal="center" vertical="center"/>
      <protection locked="0"/>
    </xf>
    <xf numFmtId="0" fontId="8" fillId="47" borderId="86" xfId="0" applyNumberFormat="1" applyFont="1" applyFill="1" applyBorder="1" applyAlignment="1" applyProtection="1">
      <alignment horizontal="center" vertical="center"/>
      <protection locked="0"/>
    </xf>
    <xf numFmtId="0" fontId="8" fillId="47" borderId="87" xfId="0" applyNumberFormat="1" applyFont="1" applyFill="1" applyBorder="1" applyAlignment="1" applyProtection="1">
      <alignment horizontal="center" vertical="center"/>
      <protection locked="0"/>
    </xf>
    <xf numFmtId="0" fontId="7" fillId="45" borderId="88" xfId="0" applyNumberFormat="1" applyFont="1" applyFill="1" applyBorder="1" applyAlignment="1" applyProtection="1">
      <alignment horizontal="center" vertical="center" wrapText="1"/>
      <protection locked="0"/>
    </xf>
    <xf numFmtId="0" fontId="7" fillId="49" borderId="89" xfId="0" applyNumberFormat="1" applyFont="1" applyFill="1" applyBorder="1" applyAlignment="1" applyProtection="1">
      <alignment horizontal="center" vertical="center"/>
      <protection locked="0"/>
    </xf>
    <xf numFmtId="0" fontId="7" fillId="49" borderId="9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1"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27" t="s">
        <v>0</v>
      </c>
      <c r="C2" s="128"/>
      <c r="D2" s="128"/>
      <c r="E2" s="129"/>
    </row>
    <row r="3" spans="2:5" ht="16.5" thickBot="1">
      <c r="B3" s="127" t="s">
        <v>1</v>
      </c>
      <c r="C3" s="128"/>
      <c r="D3" s="128"/>
      <c r="E3" s="129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27" t="s">
        <v>21</v>
      </c>
      <c r="C2" s="128"/>
      <c r="D2" s="129"/>
    </row>
    <row r="3" spans="2:4" ht="16.5" thickBot="1">
      <c r="B3" s="127" t="s">
        <v>22</v>
      </c>
      <c r="C3" s="128"/>
      <c r="D3" s="129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36" t="s">
        <v>33</v>
      </c>
      <c r="C2" s="137"/>
      <c r="D2" s="137"/>
      <c r="E2" s="137"/>
      <c r="F2" s="137"/>
      <c r="G2" s="138"/>
      <c r="H2" s="20"/>
      <c r="I2" s="163" t="s">
        <v>34</v>
      </c>
      <c r="J2" s="164"/>
      <c r="K2" s="165"/>
      <c r="L2" s="148" t="s">
        <v>35</v>
      </c>
      <c r="M2" s="148"/>
      <c r="N2" s="148"/>
      <c r="O2" s="148"/>
      <c r="P2" s="149"/>
    </row>
    <row r="3" spans="2:16" ht="16.5" thickBot="1">
      <c r="B3" s="139" t="s">
        <v>34</v>
      </c>
      <c r="C3" s="160" t="s">
        <v>35</v>
      </c>
      <c r="D3" s="161"/>
      <c r="E3" s="161"/>
      <c r="F3" s="161"/>
      <c r="G3" s="162"/>
      <c r="H3" s="21"/>
      <c r="I3" s="166"/>
      <c r="J3" s="167"/>
      <c r="K3" s="168"/>
      <c r="L3" s="22" t="s">
        <v>97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40"/>
      <c r="C4" s="49" t="s">
        <v>112</v>
      </c>
      <c r="D4" s="22" t="s">
        <v>36</v>
      </c>
      <c r="E4" s="22" t="s">
        <v>37</v>
      </c>
      <c r="F4" s="22" t="s">
        <v>38</v>
      </c>
      <c r="G4" s="22" t="s">
        <v>39</v>
      </c>
      <c r="H4" s="159"/>
      <c r="I4" s="166"/>
      <c r="J4" s="167"/>
      <c r="K4" s="168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41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59"/>
      <c r="I5" s="166"/>
      <c r="J5" s="167"/>
      <c r="K5" s="168"/>
      <c r="L5" s="150" t="s">
        <v>98</v>
      </c>
      <c r="M5" s="151"/>
      <c r="N5" s="152" t="s">
        <v>99</v>
      </c>
      <c r="O5" s="153"/>
      <c r="P5" s="154"/>
    </row>
    <row r="6" spans="2:16" ht="16.5" hidden="1" thickBot="1">
      <c r="B6" s="25"/>
      <c r="C6" s="24"/>
      <c r="D6" s="24"/>
      <c r="E6" s="24"/>
      <c r="F6" s="24"/>
      <c r="G6" s="24"/>
      <c r="H6" s="20"/>
      <c r="I6" s="166"/>
      <c r="J6" s="167"/>
      <c r="K6" s="168"/>
      <c r="L6" s="26"/>
      <c r="M6" s="27"/>
      <c r="N6" s="152"/>
      <c r="O6" s="153"/>
      <c r="P6" s="154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55" t="s">
        <v>100</v>
      </c>
      <c r="J7" s="33">
        <v>1</v>
      </c>
      <c r="K7" s="34" t="s">
        <v>6</v>
      </c>
      <c r="L7" s="146" t="s">
        <v>40</v>
      </c>
      <c r="M7" s="157" t="s">
        <v>41</v>
      </c>
      <c r="N7" s="142" t="s">
        <v>42</v>
      </c>
      <c r="O7" s="144" t="s">
        <v>43</v>
      </c>
      <c r="P7" s="144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56"/>
      <c r="J8" s="36"/>
      <c r="K8" s="37">
        <v>1</v>
      </c>
      <c r="L8" s="147"/>
      <c r="M8" s="158"/>
      <c r="N8" s="143"/>
      <c r="O8" s="145"/>
      <c r="P8" s="145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56"/>
      <c r="J9" s="38">
        <v>2</v>
      </c>
      <c r="K9" s="37" t="s">
        <v>101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71" t="s">
        <v>103</v>
      </c>
      <c r="J10" s="39">
        <v>3</v>
      </c>
      <c r="K10" s="37" t="s">
        <v>12</v>
      </c>
      <c r="L10" s="146" t="s">
        <v>49</v>
      </c>
      <c r="M10" s="142" t="s">
        <v>46</v>
      </c>
      <c r="N10" s="144" t="s">
        <v>50</v>
      </c>
      <c r="O10" s="130" t="s">
        <v>51</v>
      </c>
      <c r="P10" s="130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71"/>
      <c r="J11" s="39"/>
      <c r="K11" s="37">
        <v>3</v>
      </c>
      <c r="L11" s="147"/>
      <c r="M11" s="143"/>
      <c r="N11" s="145"/>
      <c r="O11" s="131"/>
      <c r="P11" s="131"/>
    </row>
    <row r="12" spans="9:16" ht="15.75">
      <c r="I12" s="171"/>
      <c r="J12" s="39">
        <v>4</v>
      </c>
      <c r="K12" s="37" t="s">
        <v>15</v>
      </c>
      <c r="L12" s="169" t="s">
        <v>53</v>
      </c>
      <c r="M12" s="144" t="s">
        <v>47</v>
      </c>
      <c r="N12" s="144" t="s">
        <v>54</v>
      </c>
      <c r="O12" s="130" t="s">
        <v>55</v>
      </c>
      <c r="P12" s="130" t="s">
        <v>56</v>
      </c>
    </row>
    <row r="13" spans="9:16" ht="16.5" thickBot="1">
      <c r="I13" s="171"/>
      <c r="J13" s="39"/>
      <c r="K13" s="37">
        <v>4</v>
      </c>
      <c r="L13" s="170"/>
      <c r="M13" s="145"/>
      <c r="N13" s="145"/>
      <c r="O13" s="131"/>
      <c r="P13" s="131"/>
    </row>
    <row r="14" spans="2:16" ht="32.25" customHeight="1" thickBot="1">
      <c r="B14" s="134" t="s">
        <v>83</v>
      </c>
      <c r="C14" s="135"/>
      <c r="D14" s="135"/>
      <c r="E14" s="135"/>
      <c r="I14" s="172"/>
      <c r="J14" s="40">
        <v>5</v>
      </c>
      <c r="K14" s="41" t="s">
        <v>102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84</v>
      </c>
      <c r="C15" s="43" t="s">
        <v>85</v>
      </c>
      <c r="D15" s="134" t="s">
        <v>4</v>
      </c>
      <c r="E15" s="135"/>
    </row>
    <row r="16" spans="2:5" ht="45.75" customHeight="1" thickBot="1">
      <c r="B16" s="44" t="s">
        <v>86</v>
      </c>
      <c r="C16" s="45" t="s">
        <v>87</v>
      </c>
      <c r="D16" s="132" t="s">
        <v>88</v>
      </c>
      <c r="E16" s="133"/>
    </row>
    <row r="17" spans="2:5" ht="45.75" customHeight="1" thickBot="1">
      <c r="B17" s="44" t="s">
        <v>37</v>
      </c>
      <c r="C17" s="46" t="s">
        <v>89</v>
      </c>
      <c r="D17" s="132" t="s">
        <v>90</v>
      </c>
      <c r="E17" s="133"/>
    </row>
    <row r="18" spans="2:5" ht="60.75" customHeight="1" thickBot="1">
      <c r="B18" s="44" t="s">
        <v>91</v>
      </c>
      <c r="C18" s="47" t="s">
        <v>92</v>
      </c>
      <c r="D18" s="132" t="s">
        <v>93</v>
      </c>
      <c r="E18" s="133"/>
    </row>
    <row r="19" spans="2:5" ht="60.75" customHeight="1" thickBot="1">
      <c r="B19" s="44" t="s">
        <v>94</v>
      </c>
      <c r="C19" s="48" t="s">
        <v>95</v>
      </c>
      <c r="D19" s="132" t="s">
        <v>96</v>
      </c>
      <c r="E19" s="133"/>
    </row>
  </sheetData>
  <sheetProtection password="A943" sheet="1"/>
  <mergeCells count="32"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  <mergeCell ref="L2:P2"/>
    <mergeCell ref="L5:M5"/>
    <mergeCell ref="N5:P5"/>
    <mergeCell ref="I7:I9"/>
    <mergeCell ref="L7:L8"/>
    <mergeCell ref="M7:M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P12:P13"/>
    <mergeCell ref="D19:E19"/>
    <mergeCell ref="B14:E14"/>
    <mergeCell ref="O10:O11"/>
    <mergeCell ref="P10:P11"/>
    <mergeCell ref="D18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75" t="s">
        <v>111</v>
      </c>
      <c r="C3" s="176"/>
    </row>
    <row r="4" spans="2:3" ht="15">
      <c r="B4" s="173"/>
      <c r="C4" s="174"/>
    </row>
    <row r="5" spans="2:3" ht="14.25">
      <c r="B5" s="16" t="s">
        <v>40</v>
      </c>
      <c r="C5" s="13" t="s">
        <v>104</v>
      </c>
    </row>
    <row r="6" spans="2:3" ht="14.25">
      <c r="B6" s="16" t="s">
        <v>41</v>
      </c>
      <c r="C6" s="13" t="s">
        <v>104</v>
      </c>
    </row>
    <row r="7" spans="2:3" ht="14.25">
      <c r="B7" s="16" t="s">
        <v>49</v>
      </c>
      <c r="C7" s="13" t="s">
        <v>105</v>
      </c>
    </row>
    <row r="8" spans="2:3" ht="14.25">
      <c r="B8" s="17" t="s">
        <v>45</v>
      </c>
      <c r="C8" s="13" t="s">
        <v>105</v>
      </c>
    </row>
    <row r="9" spans="2:3" ht="14.25">
      <c r="B9" s="17" t="s">
        <v>42</v>
      </c>
      <c r="C9" s="12" t="s">
        <v>106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107</v>
      </c>
    </row>
    <row r="13" spans="2:3" ht="14.25">
      <c r="B13" s="17" t="s">
        <v>44</v>
      </c>
      <c r="C13" s="14" t="s">
        <v>107</v>
      </c>
    </row>
    <row r="14" spans="2:3" ht="14.25">
      <c r="B14" s="17" t="s">
        <v>47</v>
      </c>
      <c r="C14" s="14" t="s">
        <v>107</v>
      </c>
    </row>
    <row r="15" spans="2:3" ht="14.25">
      <c r="B15" s="17" t="s">
        <v>57</v>
      </c>
      <c r="C15" s="14" t="s">
        <v>107</v>
      </c>
    </row>
    <row r="16" spans="2:3" ht="14.25">
      <c r="B16" s="17" t="s">
        <v>50</v>
      </c>
      <c r="C16" s="14" t="s">
        <v>107</v>
      </c>
    </row>
    <row r="17" spans="2:3" ht="14.25">
      <c r="B17" s="17" t="s">
        <v>54</v>
      </c>
      <c r="C17" s="14" t="s">
        <v>107</v>
      </c>
    </row>
    <row r="18" spans="2:3" ht="14.25">
      <c r="B18" s="18" t="s">
        <v>48</v>
      </c>
      <c r="C18" s="15" t="s">
        <v>108</v>
      </c>
    </row>
    <row r="19" spans="2:3" ht="14.25">
      <c r="B19" s="18" t="s">
        <v>51</v>
      </c>
      <c r="C19" s="15" t="s">
        <v>108</v>
      </c>
    </row>
    <row r="20" spans="2:3" ht="14.25">
      <c r="B20" s="18" t="s">
        <v>52</v>
      </c>
      <c r="C20" s="15" t="s">
        <v>108</v>
      </c>
    </row>
    <row r="21" spans="2:3" ht="14.25">
      <c r="B21" s="18" t="s">
        <v>55</v>
      </c>
      <c r="C21" s="15" t="s">
        <v>108</v>
      </c>
    </row>
    <row r="22" spans="2:3" ht="14.25">
      <c r="B22" s="18" t="s">
        <v>56</v>
      </c>
      <c r="C22" s="15" t="s">
        <v>108</v>
      </c>
    </row>
    <row r="23" spans="2:3" ht="14.25">
      <c r="B23" s="18" t="s">
        <v>58</v>
      </c>
      <c r="C23" s="15" t="s">
        <v>108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2:Y38"/>
  <sheetViews>
    <sheetView showGridLines="0" tabSelected="1" view="pageBreakPreview" zoomScale="70" zoomScaleNormal="30" zoomScaleSheetLayoutView="7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E16" sqref="E16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30.25390625" style="51" customWidth="1"/>
    <col min="5" max="5" width="27.50390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24.375" style="51" customWidth="1"/>
    <col min="14" max="14" width="17.50390625" style="51" customWidth="1"/>
    <col min="15" max="15" width="18.625" style="51" customWidth="1"/>
    <col min="16" max="16" width="20.375" style="51" customWidth="1"/>
    <col min="17" max="42" width="11.00390625" style="52" customWidth="1"/>
    <col min="43" max="16384" width="11.00390625" style="51" customWidth="1"/>
  </cols>
  <sheetData>
    <row r="2" spans="1:16" ht="14.25">
      <c r="A2" s="177"/>
      <c r="B2" s="178"/>
      <c r="C2" s="178"/>
      <c r="D2" s="178"/>
      <c r="E2" s="179" t="s">
        <v>165</v>
      </c>
      <c r="F2" s="179"/>
      <c r="G2" s="179"/>
      <c r="H2" s="179"/>
      <c r="I2" s="179"/>
      <c r="J2" s="179"/>
      <c r="K2" s="179"/>
      <c r="L2" s="179"/>
      <c r="M2" s="179"/>
      <c r="N2" s="179"/>
      <c r="O2" s="180" t="s">
        <v>166</v>
      </c>
      <c r="P2" s="181" t="s">
        <v>167</v>
      </c>
    </row>
    <row r="3" spans="1:16" ht="14.25">
      <c r="A3" s="178"/>
      <c r="B3" s="178"/>
      <c r="C3" s="178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81"/>
    </row>
    <row r="4" spans="1:16" ht="14.25">
      <c r="A4" s="178"/>
      <c r="B4" s="178"/>
      <c r="C4" s="178"/>
      <c r="D4" s="178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 t="s">
        <v>168</v>
      </c>
      <c r="P4" s="181">
        <v>4</v>
      </c>
    </row>
    <row r="5" spans="1:16" ht="15" customHeight="1">
      <c r="A5" s="178"/>
      <c r="B5" s="178"/>
      <c r="C5" s="178"/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81"/>
    </row>
    <row r="6" spans="1:16" ht="14.25">
      <c r="A6" s="178"/>
      <c r="B6" s="178"/>
      <c r="C6" s="178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 t="s">
        <v>169</v>
      </c>
      <c r="P6" s="182">
        <v>42871</v>
      </c>
    </row>
    <row r="7" spans="1:16" ht="14.25">
      <c r="A7" s="178"/>
      <c r="B7" s="178"/>
      <c r="C7" s="178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  <c r="P7" s="181"/>
    </row>
    <row r="8" spans="1:16" ht="14.25">
      <c r="A8" s="178"/>
      <c r="B8" s="178"/>
      <c r="C8" s="178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 t="s">
        <v>170</v>
      </c>
      <c r="P8" s="181" t="s">
        <v>171</v>
      </c>
    </row>
    <row r="9" spans="1:16" ht="14.25">
      <c r="A9" s="178"/>
      <c r="B9" s="178"/>
      <c r="C9" s="178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81"/>
    </row>
    <row r="11" spans="3:4" ht="14.25">
      <c r="C11" s="207" t="s">
        <v>173</v>
      </c>
      <c r="D11" s="208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211" t="s">
        <v>64</v>
      </c>
      <c r="B13" s="209" t="s">
        <v>65</v>
      </c>
      <c r="C13" s="210"/>
      <c r="D13" s="210"/>
      <c r="E13" s="210"/>
      <c r="F13" s="210"/>
      <c r="G13" s="210"/>
      <c r="H13" s="213" t="s">
        <v>66</v>
      </c>
      <c r="I13" s="214"/>
      <c r="J13" s="214"/>
      <c r="K13" s="215"/>
      <c r="L13" s="187" t="s">
        <v>67</v>
      </c>
      <c r="M13" s="188"/>
      <c r="N13" s="188"/>
      <c r="O13" s="188"/>
      <c r="P13" s="189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212"/>
      <c r="B14" s="190" t="s">
        <v>68</v>
      </c>
      <c r="C14" s="185" t="s">
        <v>69</v>
      </c>
      <c r="D14" s="185" t="s">
        <v>70</v>
      </c>
      <c r="E14" s="185" t="s">
        <v>71</v>
      </c>
      <c r="F14" s="205" t="s">
        <v>72</v>
      </c>
      <c r="G14" s="206" t="s">
        <v>114</v>
      </c>
      <c r="H14" s="217" t="s">
        <v>73</v>
      </c>
      <c r="I14" s="218"/>
      <c r="J14" s="218"/>
      <c r="K14" s="183" t="s">
        <v>74</v>
      </c>
      <c r="L14" s="196" t="s">
        <v>75</v>
      </c>
      <c r="M14" s="192" t="s">
        <v>76</v>
      </c>
      <c r="N14" s="192" t="s">
        <v>77</v>
      </c>
      <c r="O14" s="194" t="s">
        <v>78</v>
      </c>
      <c r="P14" s="183" t="s">
        <v>79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212"/>
      <c r="B15" s="191"/>
      <c r="C15" s="186"/>
      <c r="D15" s="186"/>
      <c r="E15" s="186"/>
      <c r="F15" s="206"/>
      <c r="G15" s="216"/>
      <c r="H15" s="79" t="s">
        <v>80</v>
      </c>
      <c r="I15" s="77" t="s">
        <v>81</v>
      </c>
      <c r="J15" s="82" t="s">
        <v>82</v>
      </c>
      <c r="K15" s="184"/>
      <c r="L15" s="197"/>
      <c r="M15" s="193"/>
      <c r="N15" s="193"/>
      <c r="O15" s="195"/>
      <c r="P15" s="184"/>
      <c r="Q15" s="56"/>
      <c r="R15" s="56"/>
      <c r="S15" s="56"/>
      <c r="T15" s="56"/>
      <c r="U15" s="57"/>
      <c r="V15" s="55"/>
      <c r="W15" s="55"/>
      <c r="X15" s="55"/>
    </row>
    <row r="16" spans="1:25" ht="207" customHeight="1">
      <c r="A16" s="198" t="s">
        <v>126</v>
      </c>
      <c r="B16" s="83">
        <v>1</v>
      </c>
      <c r="C16" s="104" t="s">
        <v>161</v>
      </c>
      <c r="D16" s="104" t="s">
        <v>115</v>
      </c>
      <c r="E16" s="105" t="s">
        <v>116</v>
      </c>
      <c r="F16" s="104" t="s">
        <v>117</v>
      </c>
      <c r="G16" s="106" t="s">
        <v>118</v>
      </c>
      <c r="H16" s="107">
        <v>2</v>
      </c>
      <c r="I16" s="108">
        <v>4</v>
      </c>
      <c r="J16" s="109" t="str">
        <f aca="true" t="shared" si="0" ref="J16:J27">CONCATENATE($Q16&amp;$R16&amp;$S16&amp;$T16&amp;$U16)</f>
        <v>8A</v>
      </c>
      <c r="K16" s="110" t="str">
        <f>VLOOKUP(J16,'ZONA DE RIESGO'!$B$5:$C$23,2,FALSE)</f>
        <v>ALTO</v>
      </c>
      <c r="L16" s="111" t="s">
        <v>127</v>
      </c>
      <c r="M16" s="111" t="s">
        <v>128</v>
      </c>
      <c r="N16" s="111" t="s">
        <v>131</v>
      </c>
      <c r="O16" s="111" t="s">
        <v>130</v>
      </c>
      <c r="P16" s="111" t="s">
        <v>129</v>
      </c>
      <c r="Q16" s="68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8" t="str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  <v>8A</v>
      </c>
      <c r="S16" s="68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8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69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8">
        <f>IF(AND(G16="SI"),IF(AND(H16=1),'MATRIZ DE CALIFICACIÓN'!$J$7,IF(AND(H16=2),'MATRIZ DE CALIFICACIÓN'!$J$9,"")))</f>
        <v>2</v>
      </c>
      <c r="W16" s="68">
        <f>IF(AND(G16="SI"),IF(AND(H16=3),'MATRIZ DE CALIFICACIÓN'!$J$10,IF(AND(H16=4),'MATRIZ DE CALIFICACIÓN'!$J$12,IF(AND(H16=5),'MATRIZ DE CALIFICACIÓN'!$J$14,""))))</f>
      </c>
      <c r="X16" s="68">
        <f>IF(AND(G16="SI"),IF(AND(I16=1),'MATRIZ DE CALIFICACIÓN'!$J$7,IF(AND(I16=2),'MATRIZ DE CALIFICACIÓN'!$J$9,"")))</f>
      </c>
      <c r="Y16" s="68">
        <f>IF(AND(G16="SI"),IF(AND(I16=3),'MATRIZ DE CALIFICACIÓN'!$J$10,IF(AND(I16=4),'MATRIZ DE CALIFICACIÓN'!$J$12,IF(AND(I16=5),'MATRIZ DE CALIFICACIÓN'!$J$14,""))))</f>
        <v>4</v>
      </c>
    </row>
    <row r="17" spans="1:25" ht="167.25" customHeight="1">
      <c r="A17" s="199"/>
      <c r="B17" s="84">
        <v>2</v>
      </c>
      <c r="C17" s="93" t="s">
        <v>162</v>
      </c>
      <c r="D17" s="93" t="s">
        <v>119</v>
      </c>
      <c r="E17" s="112" t="s">
        <v>120</v>
      </c>
      <c r="F17" s="112" t="s">
        <v>121</v>
      </c>
      <c r="G17" s="113" t="s">
        <v>122</v>
      </c>
      <c r="H17" s="114">
        <v>1</v>
      </c>
      <c r="I17" s="115">
        <v>3</v>
      </c>
      <c r="J17" s="116" t="str">
        <f t="shared" si="0"/>
        <v>3M</v>
      </c>
      <c r="K17" s="117" t="str">
        <f>VLOOKUP(J17,'ZONA DE RIESGO'!$B$5:$C$23,2,FALSE)</f>
        <v> MODERADO</v>
      </c>
      <c r="L17" s="111" t="s">
        <v>132</v>
      </c>
      <c r="M17" s="118" t="s">
        <v>160</v>
      </c>
      <c r="N17" s="111" t="s">
        <v>131</v>
      </c>
      <c r="O17" s="111" t="s">
        <v>130</v>
      </c>
      <c r="P17" s="119" t="s">
        <v>133</v>
      </c>
      <c r="Q17" s="68" t="str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  <v>3M</v>
      </c>
      <c r="R17" s="68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8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8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69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8" t="b">
        <f>IF(AND(G17="SI"),IF(AND(H17=1),'MATRIZ DE CALIFICACIÓN'!$J$7,IF(AND(H17=2),'MATRIZ DE CALIFICACIÓN'!$J$9,"")))</f>
        <v>0</v>
      </c>
      <c r="W17" s="68" t="b">
        <f>IF(AND(G17="SI"),IF(AND(H17=3),'MATRIZ DE CALIFICACIÓN'!$J$10,IF(AND(H17=4),'MATRIZ DE CALIFICACIÓN'!$J$12,IF(AND(H17=5),'MATRIZ DE CALIFICACIÓN'!$J$14,""))))</f>
        <v>0</v>
      </c>
      <c r="X17" s="68" t="b">
        <f>IF(AND(G17="SI"),IF(AND(I17=1),'MATRIZ DE CALIFICACIÓN'!$J$7,IF(AND(I17=2),'MATRIZ DE CALIFICACIÓN'!$J$9,"")))</f>
        <v>0</v>
      </c>
      <c r="Y17" s="68" t="b">
        <f>IF(AND(G17="SI"),IF(AND(I17=3),'MATRIZ DE CALIFICACIÓN'!$J$10,IF(AND(I17=4),'MATRIZ DE CALIFICACIÓN'!$J$12,IF(AND(I17=5),'MATRIZ DE CALIFICACIÓN'!$J$14,""))))</f>
        <v>0</v>
      </c>
    </row>
    <row r="18" spans="1:25" ht="177.75" customHeight="1">
      <c r="A18" s="199"/>
      <c r="B18" s="84">
        <v>3</v>
      </c>
      <c r="C18" s="93" t="s">
        <v>163</v>
      </c>
      <c r="D18" s="93" t="s">
        <v>123</v>
      </c>
      <c r="E18" s="93" t="s">
        <v>124</v>
      </c>
      <c r="F18" s="120" t="s">
        <v>125</v>
      </c>
      <c r="G18" s="113" t="s">
        <v>122</v>
      </c>
      <c r="H18" s="114">
        <v>3</v>
      </c>
      <c r="I18" s="115">
        <v>3</v>
      </c>
      <c r="J18" s="116" t="str">
        <f t="shared" si="0"/>
        <v>9A</v>
      </c>
      <c r="K18" s="117" t="str">
        <f>VLOOKUP(J18,'ZONA DE RIESGO'!$B$5:$C$23,2,FALSE)</f>
        <v>ALTO</v>
      </c>
      <c r="L18" s="111" t="s">
        <v>132</v>
      </c>
      <c r="M18" s="121" t="s">
        <v>134</v>
      </c>
      <c r="N18" s="111" t="s">
        <v>131</v>
      </c>
      <c r="O18" s="111" t="s">
        <v>130</v>
      </c>
      <c r="P18" s="122" t="s">
        <v>135</v>
      </c>
      <c r="Q18" s="68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8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8" t="str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  <v>9A</v>
      </c>
      <c r="T18" s="68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69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8" t="b">
        <f>IF(AND(G18="SI"),IF(AND(H18=1),'MATRIZ DE CALIFICACIÓN'!$J$7,IF(AND(H18=2),'MATRIZ DE CALIFICACIÓN'!$J$9,"")))</f>
        <v>0</v>
      </c>
      <c r="W18" s="68" t="b">
        <f>IF(AND(G18="SI"),IF(AND(H18=3),'MATRIZ DE CALIFICACIÓN'!$J$10,IF(AND(H18=4),'MATRIZ DE CALIFICACIÓN'!$J$12,IF(AND(H18=5),'MATRIZ DE CALIFICACIÓN'!$J$14,""))))</f>
        <v>0</v>
      </c>
      <c r="X18" s="68" t="b">
        <f>IF(AND(G18="SI"),IF(AND(I18=1),'MATRIZ DE CALIFICACIÓN'!$J$7,IF(AND(I18=2),'MATRIZ DE CALIFICACIÓN'!$J$9,"")))</f>
        <v>0</v>
      </c>
      <c r="Y18" s="68" t="b">
        <f>IF(AND(G18="SI"),IF(AND(I18=3),'MATRIZ DE CALIFICACIÓN'!$J$10,IF(AND(I18=4),'MATRIZ DE CALIFICACIÓN'!$J$12,IF(AND(I18=5),'MATRIZ DE CALIFICACIÓN'!$J$14,""))))</f>
        <v>0</v>
      </c>
    </row>
    <row r="19" spans="1:25" ht="114" customHeight="1">
      <c r="A19" s="199"/>
      <c r="B19" s="84">
        <v>4</v>
      </c>
      <c r="C19" s="92" t="s">
        <v>136</v>
      </c>
      <c r="D19" s="93" t="s">
        <v>137</v>
      </c>
      <c r="E19" s="94" t="s">
        <v>138</v>
      </c>
      <c r="F19" s="95" t="s">
        <v>139</v>
      </c>
      <c r="G19" s="113" t="s">
        <v>122</v>
      </c>
      <c r="H19" s="114">
        <v>3</v>
      </c>
      <c r="I19" s="115">
        <v>3</v>
      </c>
      <c r="J19" s="116" t="str">
        <f t="shared" si="0"/>
        <v>9A</v>
      </c>
      <c r="K19" s="117" t="str">
        <f>VLOOKUP(J19,'ZONA DE RIESGO'!$B$5:$C$23,2,FALSE)</f>
        <v>ALTO</v>
      </c>
      <c r="L19" s="98" t="s">
        <v>149</v>
      </c>
      <c r="M19" s="99" t="s">
        <v>150</v>
      </c>
      <c r="N19" s="111" t="s">
        <v>131</v>
      </c>
      <c r="O19" s="100" t="s">
        <v>151</v>
      </c>
      <c r="P19" s="101" t="s">
        <v>152</v>
      </c>
      <c r="Q19" s="68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8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</c>
      <c r="S19" s="68" t="str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  <v>9A</v>
      </c>
      <c r="T19" s="68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</c>
      <c r="U19" s="69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8" t="b">
        <f>IF(AND(G19="SI"),IF(AND(H19=1),'MATRIZ DE CALIFICACIÓN'!$J$7,IF(AND(H19=2),'MATRIZ DE CALIFICACIÓN'!$J$9,"")))</f>
        <v>0</v>
      </c>
      <c r="W19" s="68" t="b">
        <f>IF(AND(G19="SI"),IF(AND(H19=3),'MATRIZ DE CALIFICACIÓN'!$J$10,IF(AND(H19=4),'MATRIZ DE CALIFICACIÓN'!$J$12,IF(AND(H19=5),'MATRIZ DE CALIFICACIÓN'!$J$14,""))))</f>
        <v>0</v>
      </c>
      <c r="X19" s="68" t="b">
        <f>IF(AND(G19="SI"),IF(AND(I19=1),'MATRIZ DE CALIFICACIÓN'!$J$7,IF(AND(I19=2),'MATRIZ DE CALIFICACIÓN'!$J$9,"")))</f>
        <v>0</v>
      </c>
      <c r="Y19" s="68" t="b">
        <f>IF(AND(G19="SI"),IF(AND(I19=3),'MATRIZ DE CALIFICACIÓN'!$J$10,IF(AND(I19=4),'MATRIZ DE CALIFICACIÓN'!$J$12,IF(AND(I19=5),'MATRIZ DE CALIFICACIÓN'!$J$14,""))))</f>
        <v>0</v>
      </c>
    </row>
    <row r="20" spans="1:25" ht="260.25" customHeight="1" thickBot="1">
      <c r="A20" s="200"/>
      <c r="B20" s="84">
        <v>5</v>
      </c>
      <c r="C20" s="96" t="s">
        <v>140</v>
      </c>
      <c r="D20" s="97" t="s">
        <v>141</v>
      </c>
      <c r="E20" s="97" t="s">
        <v>142</v>
      </c>
      <c r="F20" s="94" t="s">
        <v>143</v>
      </c>
      <c r="G20" s="113" t="s">
        <v>122</v>
      </c>
      <c r="H20" s="114">
        <v>4</v>
      </c>
      <c r="I20" s="115">
        <v>3</v>
      </c>
      <c r="J20" s="116" t="str">
        <f t="shared" si="0"/>
        <v>12A</v>
      </c>
      <c r="K20" s="117" t="str">
        <f>VLOOKUP(J20,'ZONA DE RIESGO'!$B$5:$C$23,2,FALSE)</f>
        <v>ALTO</v>
      </c>
      <c r="L20" s="98" t="s">
        <v>153</v>
      </c>
      <c r="M20" s="102" t="s">
        <v>154</v>
      </c>
      <c r="N20" s="111" t="s">
        <v>131</v>
      </c>
      <c r="O20" s="103" t="s">
        <v>155</v>
      </c>
      <c r="P20" s="101" t="s">
        <v>156</v>
      </c>
      <c r="Q20" s="68">
        <f>IF(AND(H20=1,I20=1),'MATRIZ DE CALIFICACIÓN'!C$7,IF(AND(H20=1,I20=2),'MATRIZ DE CALIFICACIÓN'!D$7,IF(AND(H20=1,I20=3),'MATRIZ DE CALIFICACIÓN'!E$7,IF(AND(H20=1,I20=4),'MATRIZ DE CALIFICACIÓN'!F$7,IF(AND(H20=1,I20=5),'MATRIZ DE CALIFICACIÓN'!G$7,"")))))</f>
      </c>
      <c r="R20" s="68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</c>
      <c r="S20" s="68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</c>
      <c r="T20" s="68" t="str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  <v>12A</v>
      </c>
      <c r="U20" s="69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8" t="b">
        <f>IF(AND(G20="SI"),IF(AND(H20=1),'MATRIZ DE CALIFICACIÓN'!$J$7,IF(AND(H20=2),'MATRIZ DE CALIFICACIÓN'!$J$9,"")))</f>
        <v>0</v>
      </c>
      <c r="W20" s="68" t="b">
        <f>IF(AND(G20="SI"),IF(AND(H20=3),'MATRIZ DE CALIFICACIÓN'!$J$10,IF(AND(H20=4),'MATRIZ DE CALIFICACIÓN'!$J$12,IF(AND(H20=5),'MATRIZ DE CALIFICACIÓN'!$J$14,""))))</f>
        <v>0</v>
      </c>
      <c r="X20" s="68" t="b">
        <f>IF(AND(G20="SI"),IF(AND(I20=1),'MATRIZ DE CALIFICACIÓN'!$J$7,IF(AND(I20=2),'MATRIZ DE CALIFICACIÓN'!$J$9,"")))</f>
        <v>0</v>
      </c>
      <c r="Y20" s="68" t="b">
        <f>IF(AND(G20="SI"),IF(AND(I20=3),'MATRIZ DE CALIFICACIÓN'!$J$10,IF(AND(I20=4),'MATRIZ DE CALIFICACIÓN'!$J$12,IF(AND(I20=5),'MATRIZ DE CALIFICACIÓN'!$J$14,""))))</f>
        <v>0</v>
      </c>
    </row>
    <row r="21" spans="1:25" ht="234.75" customHeight="1">
      <c r="A21" s="200"/>
      <c r="B21" s="84">
        <v>6</v>
      </c>
      <c r="C21" s="93" t="s">
        <v>144</v>
      </c>
      <c r="D21" s="93" t="s">
        <v>145</v>
      </c>
      <c r="E21" s="94" t="s">
        <v>146</v>
      </c>
      <c r="F21" s="95" t="s">
        <v>147</v>
      </c>
      <c r="G21" s="113" t="s">
        <v>148</v>
      </c>
      <c r="H21" s="114">
        <v>4</v>
      </c>
      <c r="I21" s="115">
        <v>3</v>
      </c>
      <c r="J21" s="116" t="str">
        <f t="shared" si="0"/>
        <v>12A</v>
      </c>
      <c r="K21" s="117" t="str">
        <f>VLOOKUP(J21,'ZONA DE RIESGO'!$B$5:$C$23,2,FALSE)</f>
        <v>ALTO</v>
      </c>
      <c r="L21" s="98" t="s">
        <v>157</v>
      </c>
      <c r="M21" s="98" t="s">
        <v>164</v>
      </c>
      <c r="N21" s="111" t="s">
        <v>131</v>
      </c>
      <c r="O21" s="100" t="s">
        <v>158</v>
      </c>
      <c r="P21" s="101" t="s">
        <v>159</v>
      </c>
      <c r="Q21" s="68">
        <f>IF(AND(H21=1,I21=1),'MATRIZ DE CALIFICACIÓN'!C$7,IF(AND(H21=1,I21=2),'MATRIZ DE CALIFICACIÓN'!D$7,IF(AND(H21=1,I21=3),'MATRIZ DE CALIFICACIÓN'!E$7,IF(AND(H21=1,I21=4),'MATRIZ DE CALIFICACIÓN'!F$7,IF(AND(H21=1,I21=5),'MATRIZ DE CALIFICACIÓN'!G$7,"")))))</f>
      </c>
      <c r="R21" s="68">
        <f>IF(AND(H21=2,I21=1),'MATRIZ DE CALIFICACIÓN'!C$8,IF(AND(H21=2,I21=2),'MATRIZ DE CALIFICACIÓN'!D$8,IF(AND(H21=2,I21=3),'MATRIZ DE CALIFICACIÓN'!E$8,IF(AND(H21=2,I21=4),'MATRIZ DE CALIFICACIÓN'!F$8,IF(AND(H21=2,I21=5),'MATRIZ DE CALIFICACIÓN'!G$8,"")))))</f>
      </c>
      <c r="S21" s="68">
        <f>IF(AND(H21=3,I21=1),'MATRIZ DE CALIFICACIÓN'!C$9,IF(AND(H21=3,I21=2),'MATRIZ DE CALIFICACIÓN'!D$9,IF(AND(H21=3,I21=3),'MATRIZ DE CALIFICACIÓN'!E$9,IF(AND(H21=3,I21=4),'MATRIZ DE CALIFICACIÓN'!F$9,IF(AND(H21=3,I21=5),'MATRIZ DE CALIFICACIÓN'!G$9,"")))))</f>
      </c>
      <c r="T21" s="68" t="str">
        <f>IF(AND(H21=4,I21=1),'MATRIZ DE CALIFICACIÓN'!C$10,IF(AND(H21=4,I21=2),'MATRIZ DE CALIFICACIÓN'!D$10,IF(AND(H21=4,I21=3),'MATRIZ DE CALIFICACIÓN'!E$10,IF(AND(H21=4,I21=4),'MATRIZ DE CALIFICACIÓN'!F$10,IF(AND(H21=4,I21=5),'MATRIZ DE CALIFICACIÓN'!G$10,"")))))</f>
        <v>12A</v>
      </c>
      <c r="U21" s="69">
        <f>IF(AND(H21=5,I21=1),'MATRIZ DE CALIFICACIÓN'!C$11,IF(AND(H21=5,I21=2),'MATRIZ DE CALIFICACIÓN'!D$11,IF(AND(H21=5,I21=3),'MATRIZ DE CALIFICACIÓN'!E$11,IF(AND(H21=5,I21=4),'MATRIZ DE CALIFICACIÓN'!F$11,IF(AND(H21=5,I21=5),'MATRIZ DE CALIFICACIÓN'!G$11,"")))))</f>
      </c>
      <c r="V21" s="68" t="b">
        <f>IF(AND(G21="SI"),IF(AND(H21=1),'MATRIZ DE CALIFICACIÓN'!$J$7,IF(AND(H21=2),'MATRIZ DE CALIFICACIÓN'!$J$9,"")))</f>
        <v>0</v>
      </c>
      <c r="W21" s="68" t="b">
        <f>IF(AND(G21="SI"),IF(AND(H21=3),'MATRIZ DE CALIFICACIÓN'!$J$10,IF(AND(H21=4),'MATRIZ DE CALIFICACIÓN'!$J$12,IF(AND(H21=5),'MATRIZ DE CALIFICACIÓN'!$J$14,""))))</f>
        <v>0</v>
      </c>
      <c r="X21" s="68" t="b">
        <f>IF(AND(G21="SI"),IF(AND(I21=1),'MATRIZ DE CALIFICACIÓN'!$J$7,IF(AND(I21=2),'MATRIZ DE CALIFICACIÓN'!$J$9,"")))</f>
        <v>0</v>
      </c>
      <c r="Y21" s="68" t="b">
        <f>IF(AND(G21="SI"),IF(AND(I21=3),'MATRIZ DE CALIFICACIÓN'!$J$10,IF(AND(I21=4),'MATRIZ DE CALIFICACIÓN'!$J$12,IF(AND(I21=5),'MATRIZ DE CALIFICACIÓN'!$J$14,""))))</f>
        <v>0</v>
      </c>
    </row>
    <row r="22" spans="1:25" ht="170.25" customHeight="1">
      <c r="A22" s="200"/>
      <c r="B22" s="84"/>
      <c r="C22" s="93"/>
      <c r="D22" s="93"/>
      <c r="E22" s="94"/>
      <c r="F22" s="95"/>
      <c r="G22" s="113"/>
      <c r="H22" s="114"/>
      <c r="I22" s="115"/>
      <c r="J22" s="116">
        <f t="shared" si="0"/>
      </c>
      <c r="K22" s="117" t="e">
        <f>VLOOKUP(J22,'ZONA DE RIESGO'!$B$5:$C$23,2,FALSE)</f>
        <v>#N/A</v>
      </c>
      <c r="L22" s="98"/>
      <c r="M22" s="98"/>
      <c r="N22" s="111"/>
      <c r="O22" s="100"/>
      <c r="P22" s="101"/>
      <c r="Q22" s="68">
        <f>IF(AND(H22=1,I22=1),'MATRIZ DE CALIFICACIÓN'!C$7,IF(AND(H22=1,I22=2),'MATRIZ DE CALIFICACIÓN'!D$7,IF(AND(H22=1,I22=3),'MATRIZ DE CALIFICACIÓN'!E$7,IF(AND(H22=1,I22=4),'MATRIZ DE CALIFICACIÓN'!F$7,IF(AND(H22=1,I22=5),'MATRIZ DE CALIFICACIÓN'!G$7,"")))))</f>
      </c>
      <c r="R22" s="68">
        <f>IF(AND(H22=2,I22=1),'MATRIZ DE CALIFICACIÓN'!C$8,IF(AND(H22=2,I22=2),'MATRIZ DE CALIFICACIÓN'!D$8,IF(AND(H22=2,I22=3),'MATRIZ DE CALIFICACIÓN'!E$8,IF(AND(H22=2,I22=4),'MATRIZ DE CALIFICACIÓN'!F$8,IF(AND(H22=2,I22=5),'MATRIZ DE CALIFICACIÓN'!G$8,"")))))</f>
      </c>
      <c r="S22" s="68">
        <f>IF(AND(H22=3,I22=1),'MATRIZ DE CALIFICACIÓN'!C$9,IF(AND(H22=3,I22=2),'MATRIZ DE CALIFICACIÓN'!D$9,IF(AND(H22=3,I22=3),'MATRIZ DE CALIFICACIÓN'!E$9,IF(AND(H22=3,I22=4),'MATRIZ DE CALIFICACIÓN'!F$9,IF(AND(H22=3,I22=5),'MATRIZ DE CALIFICACIÓN'!G$9,"")))))</f>
      </c>
      <c r="T22" s="68">
        <f>IF(AND(H22=4,I22=1),'MATRIZ DE CALIFICACIÓN'!C$10,IF(AND(H22=4,I22=2),'MATRIZ DE CALIFICACIÓN'!D$10,IF(AND(H22=4,I22=3),'MATRIZ DE CALIFICACIÓN'!E$10,IF(AND(H22=4,I22=4),'MATRIZ DE CALIFICACIÓN'!F$10,IF(AND(H22=4,I22=5),'MATRIZ DE CALIFICACIÓN'!G$10,"")))))</f>
      </c>
      <c r="U22" s="69">
        <f>IF(AND(H22=5,I22=1),'MATRIZ DE CALIFICACIÓN'!C$11,IF(AND(H22=5,I22=2),'MATRIZ DE CALIFICACIÓN'!D$11,IF(AND(H22=5,I22=3),'MATRIZ DE CALIFICACIÓN'!E$11,IF(AND(H22=5,I22=4),'MATRIZ DE CALIFICACIÓN'!F$11,IF(AND(H22=5,I22=5),'MATRIZ DE CALIFICACIÓN'!G$11,"")))))</f>
      </c>
      <c r="V22" s="68" t="b">
        <f>IF(AND(G22="SI"),IF(AND(H22=1),'MATRIZ DE CALIFICACIÓN'!$J$7,IF(AND(H22=2),'MATRIZ DE CALIFICACIÓN'!$J$9,"")))</f>
        <v>0</v>
      </c>
      <c r="W22" s="68" t="b">
        <f>IF(AND(G22="SI"),IF(AND(H22=3),'MATRIZ DE CALIFICACIÓN'!$J$10,IF(AND(H22=4),'MATRIZ DE CALIFICACIÓN'!$J$12,IF(AND(H22=5),'MATRIZ DE CALIFICACIÓN'!$J$14,""))))</f>
        <v>0</v>
      </c>
      <c r="X22" s="68" t="b">
        <f>IF(AND(G22="SI"),IF(AND(I22=1),'MATRIZ DE CALIFICACIÓN'!$J$7,IF(AND(I22=2),'MATRIZ DE CALIFICACIÓN'!$J$9,"")))</f>
        <v>0</v>
      </c>
      <c r="Y22" s="68" t="b">
        <f>IF(AND(G22="SI"),IF(AND(I22=3),'MATRIZ DE CALIFICACIÓN'!$J$10,IF(AND(I22=4),'MATRIZ DE CALIFICACIÓN'!$J$12,IF(AND(I22=5),'MATRIZ DE CALIFICACIÓN'!$J$14,""))))</f>
        <v>0</v>
      </c>
    </row>
    <row r="23" spans="1:25" ht="170.25" customHeight="1">
      <c r="A23" s="200"/>
      <c r="B23" s="84"/>
      <c r="C23" s="123"/>
      <c r="D23" s="123"/>
      <c r="E23" s="123"/>
      <c r="F23" s="123"/>
      <c r="G23" s="113"/>
      <c r="H23" s="124"/>
      <c r="I23" s="103"/>
      <c r="J23" s="116">
        <f t="shared" si="0"/>
      </c>
      <c r="K23" s="117" t="e">
        <f>VLOOKUP(J23,'ZONA DE RIESGO'!$B$5:$C$23,2,FALSE)</f>
        <v>#N/A</v>
      </c>
      <c r="L23" s="98"/>
      <c r="M23" s="99"/>
      <c r="N23" s="94"/>
      <c r="O23" s="100"/>
      <c r="P23" s="101"/>
      <c r="Q23" s="68">
        <f>IF(AND(H23=1,I23=1),'MATRIZ DE CALIFICACIÓN'!C$7,IF(AND(H23=1,I23=2),'MATRIZ DE CALIFICACIÓN'!D$7,IF(AND(H23=1,I23=3),'MATRIZ DE CALIFICACIÓN'!E$7,IF(AND(H23=1,I23=4),'MATRIZ DE CALIFICACIÓN'!F$7,IF(AND(H23=1,I23=5),'MATRIZ DE CALIFICACIÓN'!G$7,"")))))</f>
      </c>
      <c r="R23" s="68">
        <f>IF(AND(H23=2,I23=1),'MATRIZ DE CALIFICACIÓN'!C$8,IF(AND(H23=2,I23=2),'MATRIZ DE CALIFICACIÓN'!D$8,IF(AND(H23=2,I23=3),'MATRIZ DE CALIFICACIÓN'!E$8,IF(AND(H23=2,I23=4),'MATRIZ DE CALIFICACIÓN'!F$8,IF(AND(H23=2,I23=5),'MATRIZ DE CALIFICACIÓN'!G$8,"")))))</f>
      </c>
      <c r="S23" s="68">
        <f>IF(AND(H23=3,I23=1),'MATRIZ DE CALIFICACIÓN'!C$9,IF(AND(H23=3,I23=2),'MATRIZ DE CALIFICACIÓN'!D$9,IF(AND(H23=3,I23=3),'MATRIZ DE CALIFICACIÓN'!E$9,IF(AND(H23=3,I23=4),'MATRIZ DE CALIFICACIÓN'!F$9,IF(AND(H23=3,I23=5),'MATRIZ DE CALIFICACIÓN'!G$9,"")))))</f>
      </c>
      <c r="T23" s="68">
        <f>IF(AND(H23=4,I23=1),'MATRIZ DE CALIFICACIÓN'!C$10,IF(AND(H23=4,I23=2),'MATRIZ DE CALIFICACIÓN'!D$10,IF(AND(H23=4,I23=3),'MATRIZ DE CALIFICACIÓN'!E$10,IF(AND(H23=4,I23=4),'MATRIZ DE CALIFICACIÓN'!F$10,IF(AND(H23=4,I23=5),'MATRIZ DE CALIFICACIÓN'!G$10,"")))))</f>
      </c>
      <c r="U23" s="69">
        <f>IF(AND(H23=5,I23=1),'MATRIZ DE CALIFICACIÓN'!C$11,IF(AND(H23=5,I23=2),'MATRIZ DE CALIFICACIÓN'!D$11,IF(AND(H23=5,I23=3),'MATRIZ DE CALIFICACIÓN'!E$11,IF(AND(H23=5,I23=4),'MATRIZ DE CALIFICACIÓN'!F$11,IF(AND(H23=5,I23=5),'MATRIZ DE CALIFICACIÓN'!G$11,"")))))</f>
      </c>
      <c r="V23" s="68" t="b">
        <f>IF(AND(G23="SI"),IF(AND(H23=1),'MATRIZ DE CALIFICACIÓN'!$J$7,IF(AND(H23=2),'MATRIZ DE CALIFICACIÓN'!$J$9,"")))</f>
        <v>0</v>
      </c>
      <c r="W23" s="68" t="b">
        <f>IF(AND(G23="SI"),IF(AND(H23=3),'MATRIZ DE CALIFICACIÓN'!$J$10,IF(AND(H23=4),'MATRIZ DE CALIFICACIÓN'!$J$12,IF(AND(H23=5),'MATRIZ DE CALIFICACIÓN'!$J$14,""))))</f>
        <v>0</v>
      </c>
      <c r="X23" s="68" t="b">
        <f>IF(AND(G23="SI"),IF(AND(I23=1),'MATRIZ DE CALIFICACIÓN'!$J$7,IF(AND(I23=2),'MATRIZ DE CALIFICACIÓN'!$J$9,"")))</f>
        <v>0</v>
      </c>
      <c r="Y23" s="68" t="b">
        <f>IF(AND(G23="SI"),IF(AND(I23=3),'MATRIZ DE CALIFICACIÓN'!$J$10,IF(AND(I23=4),'MATRIZ DE CALIFICACIÓN'!$J$12,IF(AND(I23=5),'MATRIZ DE CALIFICACIÓN'!$J$14,""))))</f>
        <v>0</v>
      </c>
    </row>
    <row r="24" spans="1:25" ht="170.25" customHeight="1">
      <c r="A24" s="200"/>
      <c r="B24" s="84"/>
      <c r="C24" s="123"/>
      <c r="D24" s="123"/>
      <c r="E24" s="123"/>
      <c r="F24" s="123"/>
      <c r="G24" s="113"/>
      <c r="H24" s="124"/>
      <c r="I24" s="103"/>
      <c r="J24" s="116">
        <f t="shared" si="0"/>
      </c>
      <c r="K24" s="117" t="e">
        <f>VLOOKUP(J24,'ZONA DE RIESGO'!$B$5:$C$23,2,FALSE)</f>
        <v>#N/A</v>
      </c>
      <c r="L24" s="98"/>
      <c r="M24" s="99"/>
      <c r="N24" s="99"/>
      <c r="O24" s="125"/>
      <c r="P24" s="126"/>
      <c r="Q24" s="68">
        <f>IF(AND(H24=1,I24=1),'MATRIZ DE CALIFICACIÓN'!C$7,IF(AND(H24=1,I24=2),'MATRIZ DE CALIFICACIÓN'!D$7,IF(AND(H24=1,I24=3),'MATRIZ DE CALIFICACIÓN'!E$7,IF(AND(H24=1,I24=4),'MATRIZ DE CALIFICACIÓN'!F$7,IF(AND(H24=1,I24=5),'MATRIZ DE CALIFICACIÓN'!G$7,"")))))</f>
      </c>
      <c r="R24" s="68">
        <f>IF(AND(H24=2,I24=1),'MATRIZ DE CALIFICACIÓN'!C$8,IF(AND(H24=2,I24=2),'MATRIZ DE CALIFICACIÓN'!D$8,IF(AND(H24=2,I24=3),'MATRIZ DE CALIFICACIÓN'!E$8,IF(AND(H24=2,I24=4),'MATRIZ DE CALIFICACIÓN'!F$8,IF(AND(H24=2,I24=5),'MATRIZ DE CALIFICACIÓN'!G$8,"")))))</f>
      </c>
      <c r="S24" s="68">
        <f>IF(AND(H24=3,I24=1),'MATRIZ DE CALIFICACIÓN'!C$9,IF(AND(H24=3,I24=2),'MATRIZ DE CALIFICACIÓN'!D$9,IF(AND(H24=3,I24=3),'MATRIZ DE CALIFICACIÓN'!E$9,IF(AND(H24=3,I24=4),'MATRIZ DE CALIFICACIÓN'!F$9,IF(AND(H24=3,I24=5),'MATRIZ DE CALIFICACIÓN'!G$9,"")))))</f>
      </c>
      <c r="T24" s="68">
        <f>IF(AND(H24=4,I24=1),'MATRIZ DE CALIFICACIÓN'!C$10,IF(AND(H24=4,I24=2),'MATRIZ DE CALIFICACIÓN'!D$10,IF(AND(H24=4,I24=3),'MATRIZ DE CALIFICACIÓN'!E$10,IF(AND(H24=4,I24=4),'MATRIZ DE CALIFICACIÓN'!F$10,IF(AND(H24=4,I24=5),'MATRIZ DE CALIFICACIÓN'!G$10,"")))))</f>
      </c>
      <c r="U24" s="69">
        <f>IF(AND(H24=5,I24=1),'MATRIZ DE CALIFICACIÓN'!C$11,IF(AND(H24=5,I24=2),'MATRIZ DE CALIFICACIÓN'!D$11,IF(AND(H24=5,I24=3),'MATRIZ DE CALIFICACIÓN'!E$11,IF(AND(H24=5,I24=4),'MATRIZ DE CALIFICACIÓN'!F$11,IF(AND(H24=5,I24=5),'MATRIZ DE CALIFICACIÓN'!G$11,"")))))</f>
      </c>
      <c r="V24" s="68" t="b">
        <f>IF(AND(G24="SI"),IF(AND(H24=1),'MATRIZ DE CALIFICACIÓN'!$J$7,IF(AND(H24=2),'MATRIZ DE CALIFICACIÓN'!$J$9,"")))</f>
        <v>0</v>
      </c>
      <c r="W24" s="68" t="b">
        <f>IF(AND(G24="SI"),IF(AND(H24=3),'MATRIZ DE CALIFICACIÓN'!$J$10,IF(AND(H24=4),'MATRIZ DE CALIFICACIÓN'!$J$12,IF(AND(H24=5),'MATRIZ DE CALIFICACIÓN'!$J$14,""))))</f>
        <v>0</v>
      </c>
      <c r="X24" s="68" t="b">
        <f>IF(AND(G24="SI"),IF(AND(I24=1),'MATRIZ DE CALIFICACIÓN'!$J$7,IF(AND(I24=2),'MATRIZ DE CALIFICACIÓN'!$J$9,"")))</f>
        <v>0</v>
      </c>
      <c r="Y24" s="68" t="b">
        <f>IF(AND(G24="SI"),IF(AND(I24=3),'MATRIZ DE CALIFICACIÓN'!$J$10,IF(AND(I24=4),'MATRIZ DE CALIFICACIÓN'!$J$12,IF(AND(I24=5),'MATRIZ DE CALIFICACIÓN'!$J$14,""))))</f>
        <v>0</v>
      </c>
    </row>
    <row r="25" spans="1:25" ht="170.25" customHeight="1">
      <c r="A25" s="200"/>
      <c r="B25" s="85"/>
      <c r="C25" s="123"/>
      <c r="D25" s="123"/>
      <c r="E25" s="123"/>
      <c r="F25" s="123"/>
      <c r="G25" s="113"/>
      <c r="H25" s="124"/>
      <c r="I25" s="103"/>
      <c r="J25" s="116">
        <f t="shared" si="0"/>
      </c>
      <c r="K25" s="117" t="e">
        <f>VLOOKUP(J25,'ZONA DE RIESGO'!$B$5:$C$23,2,FALSE)</f>
        <v>#N/A</v>
      </c>
      <c r="L25" s="98"/>
      <c r="M25" s="99"/>
      <c r="N25" s="94"/>
      <c r="O25" s="100"/>
      <c r="P25" s="101"/>
      <c r="Q25" s="68">
        <f>IF(AND(H25=1,I25=1),'MATRIZ DE CALIFICACIÓN'!C$7,IF(AND(H25=1,I25=2),'MATRIZ DE CALIFICACIÓN'!D$7,IF(AND(H25=1,I25=3),'MATRIZ DE CALIFICACIÓN'!E$7,IF(AND(H25=1,I25=4),'MATRIZ DE CALIFICACIÓN'!F$7,IF(AND(H25=1,I25=5),'MATRIZ DE CALIFICACIÓN'!G$7,"")))))</f>
      </c>
      <c r="R25" s="68">
        <f>IF(AND(H25=2,I25=1),'MATRIZ DE CALIFICACIÓN'!C$8,IF(AND(H25=2,I25=2),'MATRIZ DE CALIFICACIÓN'!D$8,IF(AND(H25=2,I25=3),'MATRIZ DE CALIFICACIÓN'!E$8,IF(AND(H25=2,I25=4),'MATRIZ DE CALIFICACIÓN'!F$8,IF(AND(H25=2,I25=5),'MATRIZ DE CALIFICACIÓN'!G$8,"")))))</f>
      </c>
      <c r="S25" s="68">
        <f>IF(AND(H25=3,I25=1),'MATRIZ DE CALIFICACIÓN'!C$9,IF(AND(H25=3,I25=2),'MATRIZ DE CALIFICACIÓN'!D$9,IF(AND(H25=3,I25=3),'MATRIZ DE CALIFICACIÓN'!E$9,IF(AND(H25=3,I25=4),'MATRIZ DE CALIFICACIÓN'!F$9,IF(AND(H25=3,I25=5),'MATRIZ DE CALIFICACIÓN'!G$9,"")))))</f>
      </c>
      <c r="T25" s="68">
        <f>IF(AND(H25=4,I25=1),'MATRIZ DE CALIFICACIÓN'!C$10,IF(AND(H25=4,I25=2),'MATRIZ DE CALIFICACIÓN'!D$10,IF(AND(H25=4,I25=3),'MATRIZ DE CALIFICACIÓN'!E$10,IF(AND(H25=4,I25=4),'MATRIZ DE CALIFICACIÓN'!F$10,IF(AND(H25=4,I25=5),'MATRIZ DE CALIFICACIÓN'!G$10,"")))))</f>
      </c>
      <c r="U25" s="69">
        <f>IF(AND(H25=5,I25=1),'MATRIZ DE CALIFICACIÓN'!C$11,IF(AND(H25=5,I25=2),'MATRIZ DE CALIFICACIÓN'!D$11,IF(AND(H25=5,I25=3),'MATRIZ DE CALIFICACIÓN'!E$11,IF(AND(H25=5,I25=4),'MATRIZ DE CALIFICACIÓN'!F$11,IF(AND(H25=5,I25=5),'MATRIZ DE CALIFICACIÓN'!G$11,"")))))</f>
      </c>
      <c r="V25" s="68" t="b">
        <f>IF(AND(G25="SI"),IF(AND(H25=1),'MATRIZ DE CALIFICACIÓN'!$J$7,IF(AND(H25=2),'MATRIZ DE CALIFICACIÓN'!$J$9,"")))</f>
        <v>0</v>
      </c>
      <c r="W25" s="68" t="b">
        <f>IF(AND(G25="SI"),IF(AND(H25=3),'MATRIZ DE CALIFICACIÓN'!$J$10,IF(AND(H25=4),'MATRIZ DE CALIFICACIÓN'!$J$12,IF(AND(H25=5),'MATRIZ DE CALIFICACIÓN'!$J$14,""))))</f>
        <v>0</v>
      </c>
      <c r="X25" s="68" t="b">
        <f>IF(AND(G25="SI"),IF(AND(I25=1),'MATRIZ DE CALIFICACIÓN'!$J$7,IF(AND(I25=2),'MATRIZ DE CALIFICACIÓN'!$J$9,"")))</f>
        <v>0</v>
      </c>
      <c r="Y25" s="68" t="b">
        <f>IF(AND(G25="SI"),IF(AND(I25=3),'MATRIZ DE CALIFICACIÓN'!$J$10,IF(AND(I25=4),'MATRIZ DE CALIFICACIÓN'!$J$12,IF(AND(I25=5),'MATRIZ DE CALIFICACIÓN'!$J$14,""))))</f>
        <v>0</v>
      </c>
    </row>
    <row r="26" spans="1:25" ht="170.25" customHeight="1" thickBot="1">
      <c r="A26" s="200"/>
      <c r="B26" s="86"/>
      <c r="C26" s="93"/>
      <c r="D26" s="93"/>
      <c r="E26" s="93"/>
      <c r="F26" s="93"/>
      <c r="G26" s="113"/>
      <c r="H26" s="114"/>
      <c r="I26" s="115"/>
      <c r="J26" s="116">
        <f t="shared" si="0"/>
      </c>
      <c r="K26" s="117" t="e">
        <f>VLOOKUP(J26,'ZONA DE RIESGO'!$B$5:$C$23,2,FALSE)</f>
        <v>#N/A</v>
      </c>
      <c r="L26" s="98"/>
      <c r="M26" s="99"/>
      <c r="N26" s="120"/>
      <c r="O26" s="123"/>
      <c r="P26" s="101"/>
      <c r="Q26" s="68">
        <f>IF(AND(H26=1,I26=1),'MATRIZ DE CALIFICACIÓN'!C$7,IF(AND(H26=1,I26=2),'MATRIZ DE CALIFICACIÓN'!D$7,IF(AND(H26=1,I26=3),'MATRIZ DE CALIFICACIÓN'!E$7,IF(AND(H26=1,I26=4),'MATRIZ DE CALIFICACIÓN'!F$7,IF(AND(H26=1,I26=5),'MATRIZ DE CALIFICACIÓN'!G$7,"")))))</f>
      </c>
      <c r="R26" s="68">
        <f>IF(AND(H26=2,I26=1),'MATRIZ DE CALIFICACIÓN'!C$8,IF(AND(H26=2,I26=2),'MATRIZ DE CALIFICACIÓN'!D$8,IF(AND(H26=2,I26=3),'MATRIZ DE CALIFICACIÓN'!E$8,IF(AND(H26=2,I26=4),'MATRIZ DE CALIFICACIÓN'!F$8,IF(AND(H26=2,I26=5),'MATRIZ DE CALIFICACIÓN'!G$8,"")))))</f>
      </c>
      <c r="S26" s="68">
        <f>IF(AND(H26=3,I26=1),'MATRIZ DE CALIFICACIÓN'!C$9,IF(AND(H26=3,I26=2),'MATRIZ DE CALIFICACIÓN'!D$9,IF(AND(H26=3,I26=3),'MATRIZ DE CALIFICACIÓN'!E$9,IF(AND(H26=3,I26=4),'MATRIZ DE CALIFICACIÓN'!F$9,IF(AND(H26=3,I26=5),'MATRIZ DE CALIFICACIÓN'!G$9,"")))))</f>
      </c>
      <c r="T26" s="68">
        <f>IF(AND(H26=4,I26=1),'MATRIZ DE CALIFICACIÓN'!C$10,IF(AND(H26=4,I26=2),'MATRIZ DE CALIFICACIÓN'!D$10,IF(AND(H26=4,I26=3),'MATRIZ DE CALIFICACIÓN'!E$10,IF(AND(H26=4,I26=4),'MATRIZ DE CALIFICACIÓN'!F$10,IF(AND(H26=4,I26=5),'MATRIZ DE CALIFICACIÓN'!G$10,"")))))</f>
      </c>
      <c r="U26" s="69">
        <f>IF(AND(H26=5,I26=1),'MATRIZ DE CALIFICACIÓN'!C$11,IF(AND(H26=5,I26=2),'MATRIZ DE CALIFICACIÓN'!D$11,IF(AND(H26=5,I26=3),'MATRIZ DE CALIFICACIÓN'!E$11,IF(AND(H26=5,I26=4),'MATRIZ DE CALIFICACIÓN'!F$11,IF(AND(H26=5,I26=5),'MATRIZ DE CALIFICACIÓN'!G$11,"")))))</f>
      </c>
      <c r="V26" s="68" t="b">
        <f>IF(AND(G26="SI"),IF(AND(H26=1),'MATRIZ DE CALIFICACIÓN'!$J$7,IF(AND(H26=2),'MATRIZ DE CALIFICACIÓN'!$J$9,"")))</f>
        <v>0</v>
      </c>
      <c r="W26" s="68" t="b">
        <f>IF(AND(G26="SI"),IF(AND(H26=3),'MATRIZ DE CALIFICACIÓN'!$J$10,IF(AND(H26=4),'MATRIZ DE CALIFICACIÓN'!$J$12,IF(AND(H26=5),'MATRIZ DE CALIFICACIÓN'!$J$14,""))))</f>
        <v>0</v>
      </c>
      <c r="X26" s="68" t="b">
        <f>IF(AND(G26="SI"),IF(AND(I26=1),'MATRIZ DE CALIFICACIÓN'!$J$7,IF(AND(I26=2),'MATRIZ DE CALIFICACIÓN'!$J$9,"")))</f>
        <v>0</v>
      </c>
      <c r="Y26" s="68" t="b">
        <f>IF(AND(G26="SI"),IF(AND(I26=3),'MATRIZ DE CALIFICACIÓN'!$J$10,IF(AND(I26=4),'MATRIZ DE CALIFICACIÓN'!$J$12,IF(AND(I26=5),'MATRIZ DE CALIFICACIÓN'!$J$14,""))))</f>
        <v>0</v>
      </c>
    </row>
    <row r="27" spans="1:25" ht="170.25" customHeight="1" thickBot="1">
      <c r="A27" s="201"/>
      <c r="B27" s="87"/>
      <c r="C27" s="74"/>
      <c r="D27" s="74"/>
      <c r="E27" s="74"/>
      <c r="F27" s="74"/>
      <c r="G27" s="78"/>
      <c r="H27" s="80"/>
      <c r="I27" s="75"/>
      <c r="J27" s="76">
        <f t="shared" si="0"/>
      </c>
      <c r="K27" s="81" t="e">
        <f>VLOOKUP(J27,'ZONA DE RIESGO'!$B$5:$C$23,2,FALSE)</f>
        <v>#N/A</v>
      </c>
      <c r="L27" s="88"/>
      <c r="M27" s="89"/>
      <c r="N27" s="74"/>
      <c r="O27" s="90"/>
      <c r="P27" s="91"/>
      <c r="Q27" s="68">
        <f>IF(AND(H27=1,I27=1),'MATRIZ DE CALIFICACIÓN'!C$7,IF(AND(H27=1,I27=2),'MATRIZ DE CALIFICACIÓN'!D$7,IF(AND(H27=1,I27=3),'MATRIZ DE CALIFICACIÓN'!E$7,IF(AND(H27=1,I27=4),'MATRIZ DE CALIFICACIÓN'!F$7,IF(AND(H27=1,I27=5),'MATRIZ DE CALIFICACIÓN'!G$7,"")))))</f>
      </c>
      <c r="R27" s="68">
        <f>IF(AND(H27=2,I27=1),'MATRIZ DE CALIFICACIÓN'!C$8,IF(AND(H27=2,I27=2),'MATRIZ DE CALIFICACIÓN'!D$8,IF(AND(H27=2,I27=3),'MATRIZ DE CALIFICACIÓN'!E$8,IF(AND(H27=2,I27=4),'MATRIZ DE CALIFICACIÓN'!F$8,IF(AND(H27=2,I27=5),'MATRIZ DE CALIFICACIÓN'!G$8,"")))))</f>
      </c>
      <c r="S27" s="68">
        <f>IF(AND(H27=3,I27=1),'MATRIZ DE CALIFICACIÓN'!C$9,IF(AND(H27=3,I27=2),'MATRIZ DE CALIFICACIÓN'!D$9,IF(AND(H27=3,I27=3),'MATRIZ DE CALIFICACIÓN'!E$9,IF(AND(H27=3,I27=4),'MATRIZ DE CALIFICACIÓN'!F$9,IF(AND(H27=3,I27=5),'MATRIZ DE CALIFICACIÓN'!G$9,"")))))</f>
      </c>
      <c r="T27" s="68">
        <f>IF(AND(H27=4,I27=1),'MATRIZ DE CALIFICACIÓN'!C$10,IF(AND(H27=4,I27=2),'MATRIZ DE CALIFICACIÓN'!D$10,IF(AND(H27=4,I27=3),'MATRIZ DE CALIFICACIÓN'!E$10,IF(AND(H27=4,I27=4),'MATRIZ DE CALIFICACIÓN'!F$10,IF(AND(H27=4,I27=5),'MATRIZ DE CALIFICACIÓN'!G$10,"")))))</f>
      </c>
      <c r="U27" s="69">
        <f>IF(AND(H27=5,I27=1),'MATRIZ DE CALIFICACIÓN'!C$11,IF(AND(H27=5,I27=2),'MATRIZ DE CALIFICACIÓN'!D$11,IF(AND(H27=5,I27=3),'MATRIZ DE CALIFICACIÓN'!E$11,IF(AND(H27=5,I27=4),'MATRIZ DE CALIFICACIÓN'!F$11,IF(AND(H27=5,I27=5),'MATRIZ DE CALIFICACIÓN'!G$11,"")))))</f>
      </c>
      <c r="V27" s="68" t="b">
        <f>IF(AND(G27="SI"),IF(AND(H27=1),'MATRIZ DE CALIFICACIÓN'!$J$7,IF(AND(H27=2),'MATRIZ DE CALIFICACIÓN'!$J$9,"")))</f>
        <v>0</v>
      </c>
      <c r="W27" s="68" t="b">
        <f>IF(AND(G27="SI"),IF(AND(H27=3),'MATRIZ DE CALIFICACIÓN'!$J$10,IF(AND(H27=4),'MATRIZ DE CALIFICACIÓN'!$J$12,IF(AND(H27=5),'MATRIZ DE CALIFICACIÓN'!$J$14,""))))</f>
        <v>0</v>
      </c>
      <c r="X27" s="68" t="b">
        <f>IF(AND(G27="SI"),IF(AND(I27=1),'MATRIZ DE CALIFICACIÓN'!$J$7,IF(AND(I27=2),'MATRIZ DE CALIFICACIÓN'!$J$9,"")))</f>
        <v>0</v>
      </c>
      <c r="Y27" s="68" t="b">
        <f>IF(AND(G27="SI"),IF(AND(I27=3),'MATRIZ DE CALIFICACIÓN'!$J$10,IF(AND(I27=4),'MATRIZ DE CALIFICACIÓN'!$J$12,IF(AND(I27=5),'MATRIZ DE CALIFICACIÓN'!$J$14,""))))</f>
        <v>0</v>
      </c>
    </row>
    <row r="28" spans="1:21" ht="28.5" customHeight="1">
      <c r="A28" s="52" t="s">
        <v>113</v>
      </c>
      <c r="C28" s="202" t="s">
        <v>109</v>
      </c>
      <c r="D28" s="70" t="s">
        <v>34</v>
      </c>
      <c r="E28" s="71" t="s">
        <v>100</v>
      </c>
      <c r="F28" s="72" t="s">
        <v>103</v>
      </c>
      <c r="G28" s="52"/>
      <c r="H28" s="58"/>
      <c r="Q28" s="59"/>
      <c r="R28" s="60"/>
      <c r="S28" s="60"/>
      <c r="T28" s="60"/>
      <c r="U28" s="60"/>
    </row>
    <row r="29" spans="1:21" ht="35.25" customHeight="1" thickBot="1">
      <c r="A29" s="52"/>
      <c r="C29" s="203"/>
      <c r="D29" s="61" t="s">
        <v>35</v>
      </c>
      <c r="E29" s="62" t="s">
        <v>110</v>
      </c>
      <c r="F29" s="63" t="s">
        <v>99</v>
      </c>
      <c r="G29" s="64"/>
      <c r="Q29" s="59"/>
      <c r="R29" s="60"/>
      <c r="S29" s="60"/>
      <c r="T29" s="60"/>
      <c r="U29" s="60"/>
    </row>
    <row r="30" spans="1:21" ht="14.25">
      <c r="A30" s="52"/>
      <c r="C30" s="65"/>
      <c r="D30" s="66"/>
      <c r="E30" s="66"/>
      <c r="F30" s="66"/>
      <c r="G30" s="66"/>
      <c r="Q30" s="59"/>
      <c r="R30" s="60"/>
      <c r="S30" s="60"/>
      <c r="T30" s="60"/>
      <c r="U30" s="60"/>
    </row>
    <row r="31" spans="1:21" ht="14.25">
      <c r="A31" s="52"/>
      <c r="C31" s="204" t="s">
        <v>172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Q31" s="59"/>
      <c r="R31" s="60"/>
      <c r="S31" s="60"/>
      <c r="T31" s="60"/>
      <c r="U31" s="60"/>
    </row>
    <row r="32" spans="1:21" ht="14.25">
      <c r="A32" s="52"/>
      <c r="C32" s="65"/>
      <c r="D32" s="66"/>
      <c r="E32" s="66"/>
      <c r="F32" s="66"/>
      <c r="G32" s="66"/>
      <c r="Q32" s="59"/>
      <c r="R32" s="60"/>
      <c r="S32" s="60"/>
      <c r="T32" s="60"/>
      <c r="U32" s="60"/>
    </row>
    <row r="33" spans="1:21" ht="15" thickBot="1">
      <c r="A33" s="73"/>
      <c r="Q33" s="59"/>
      <c r="R33" s="60"/>
      <c r="S33" s="60"/>
      <c r="T33" s="60"/>
      <c r="U33" s="60"/>
    </row>
    <row r="34" spans="17:21" ht="14.25">
      <c r="Q34" s="59"/>
      <c r="R34" s="60"/>
      <c r="S34" s="59"/>
      <c r="T34" s="60"/>
      <c r="U34" s="60"/>
    </row>
    <row r="35" spans="17:21" ht="14.25">
      <c r="Q35" s="59"/>
      <c r="R35" s="59"/>
      <c r="S35" s="59"/>
      <c r="T35" s="59"/>
      <c r="U35" s="67"/>
    </row>
    <row r="36" spans="17:21" ht="14.25">
      <c r="Q36" s="59"/>
      <c r="R36" s="59"/>
      <c r="S36" s="59"/>
      <c r="T36" s="59"/>
      <c r="U36" s="67"/>
    </row>
    <row r="37" spans="17:21" ht="14.25">
      <c r="Q37" s="59"/>
      <c r="R37" s="59"/>
      <c r="S37" s="59"/>
      <c r="T37" s="59"/>
      <c r="U37" s="67"/>
    </row>
    <row r="38" spans="17:21" ht="14.25">
      <c r="Q38" s="59"/>
      <c r="R38" s="60"/>
      <c r="S38" s="59"/>
      <c r="T38" s="59"/>
      <c r="U38" s="67"/>
    </row>
  </sheetData>
  <sheetProtection password="A943" sheet="1" formatCells="0" formatColumns="0" formatRows="0" insertColumns="0" insertRows="0" insertHyperlinks="0" deleteColumns="0" deleteRows="0" sort="0" autoFilter="0" pivotTables="0"/>
  <mergeCells count="31">
    <mergeCell ref="C11:D11"/>
    <mergeCell ref="B13:G13"/>
    <mergeCell ref="A13:A15"/>
    <mergeCell ref="H13:K13"/>
    <mergeCell ref="G14:G15"/>
    <mergeCell ref="M14:M15"/>
    <mergeCell ref="H14:J14"/>
    <mergeCell ref="A16:A27"/>
    <mergeCell ref="C28:C29"/>
    <mergeCell ref="D14:D15"/>
    <mergeCell ref="K14:K15"/>
    <mergeCell ref="C31:O31"/>
    <mergeCell ref="F14:F15"/>
    <mergeCell ref="P14:P15"/>
    <mergeCell ref="C14:C15"/>
    <mergeCell ref="L13:P13"/>
    <mergeCell ref="B14:B15"/>
    <mergeCell ref="E14:E15"/>
    <mergeCell ref="N14:N15"/>
    <mergeCell ref="O14:O15"/>
    <mergeCell ref="L14:L15"/>
    <mergeCell ref="A2:D9"/>
    <mergeCell ref="E2:N9"/>
    <mergeCell ref="O2:O3"/>
    <mergeCell ref="P2:P3"/>
    <mergeCell ref="O4:O5"/>
    <mergeCell ref="P4:P5"/>
    <mergeCell ref="O6:O7"/>
    <mergeCell ref="P6:P7"/>
    <mergeCell ref="O8:O9"/>
    <mergeCell ref="P8:P9"/>
  </mergeCells>
  <conditionalFormatting sqref="J16:J17 K17 J19:K20">
    <cfRule type="cellIs" priority="154" dxfId="22" operator="equal" stopIfTrue="1">
      <formula>"Riesgo Aceptable"</formula>
    </cfRule>
    <cfRule type="cellIs" priority="155" dxfId="21" operator="equal" stopIfTrue="1">
      <formula>"Riesgo Tolerable"</formula>
    </cfRule>
    <cfRule type="cellIs" priority="156" dxfId="20" operator="equal" stopIfTrue="1">
      <formula>"Riesgo Moderado"</formula>
    </cfRule>
  </conditionalFormatting>
  <conditionalFormatting sqref="K16:K17 K19:K20">
    <cfRule type="containsText" priority="153" dxfId="19" operator="containsText" stopIfTrue="1" text="BAJO">
      <formula>NOT(ISERROR(SEARCH("BAJO",K16)))</formula>
    </cfRule>
  </conditionalFormatting>
  <conditionalFormatting sqref="K16:K17 K19:K20">
    <cfRule type="containsText" priority="149" dxfId="18" operator="containsText" stopIfTrue="1" text="ALTO">
      <formula>NOT(ISERROR(SEARCH("ALTO",K16)))</formula>
    </cfRule>
    <cfRule type="containsText" priority="150" dxfId="17" operator="containsText" stopIfTrue="1" text="EXTREMO">
      <formula>NOT(ISERROR(SEARCH("EXTREMO",K16)))</formula>
    </cfRule>
    <cfRule type="containsText" priority="151" dxfId="16" operator="containsText" stopIfTrue="1" text="MODERADO">
      <formula>NOT(ISERROR(SEARCH("MODERADO",K16)))</formula>
    </cfRule>
  </conditionalFormatting>
  <conditionalFormatting sqref="H16">
    <cfRule type="expression" priority="158" dxfId="0" stopIfTrue="1">
      <formula>$W16</formula>
    </cfRule>
    <cfRule type="expression" priority="159" dxfId="1" stopIfTrue="1">
      <formula>$V16</formula>
    </cfRule>
  </conditionalFormatting>
  <conditionalFormatting sqref="H17">
    <cfRule type="expression" priority="126" dxfId="0" stopIfTrue="1">
      <formula>$W17</formula>
    </cfRule>
    <cfRule type="expression" priority="127" dxfId="1" stopIfTrue="1">
      <formula>$V17</formula>
    </cfRule>
  </conditionalFormatting>
  <conditionalFormatting sqref="H19">
    <cfRule type="expression" priority="123" dxfId="0" stopIfTrue="1">
      <formula>$W19</formula>
    </cfRule>
    <cfRule type="expression" priority="125" dxfId="1" stopIfTrue="1">
      <formula>$V19</formula>
    </cfRule>
  </conditionalFormatting>
  <conditionalFormatting sqref="I16">
    <cfRule type="expression" priority="117" dxfId="0" stopIfTrue="1">
      <formula>$Y16</formula>
    </cfRule>
    <cfRule type="expression" priority="118" dxfId="1" stopIfTrue="1">
      <formula>$X16</formula>
    </cfRule>
  </conditionalFormatting>
  <conditionalFormatting sqref="I17">
    <cfRule type="expression" priority="115" dxfId="0" stopIfTrue="1">
      <formula>$Y17</formula>
    </cfRule>
    <cfRule type="expression" priority="116" dxfId="1" stopIfTrue="1">
      <formula>$X17</formula>
    </cfRule>
  </conditionalFormatting>
  <conditionalFormatting sqref="I19">
    <cfRule type="expression" priority="113" dxfId="0" stopIfTrue="1">
      <formula>$Y19</formula>
    </cfRule>
    <cfRule type="expression" priority="114" dxfId="1" stopIfTrue="1">
      <formula>$X19</formula>
    </cfRule>
  </conditionalFormatting>
  <conditionalFormatting sqref="J27:K27">
    <cfRule type="cellIs" priority="106" dxfId="22" operator="equal" stopIfTrue="1">
      <formula>"Riesgo Aceptable"</formula>
    </cfRule>
    <cfRule type="cellIs" priority="107" dxfId="21" operator="equal" stopIfTrue="1">
      <formula>"Riesgo Tolerable"</formula>
    </cfRule>
    <cfRule type="cellIs" priority="108" dxfId="20" operator="equal" stopIfTrue="1">
      <formula>"Riesgo Moderado"</formula>
    </cfRule>
  </conditionalFormatting>
  <conditionalFormatting sqref="K27">
    <cfRule type="containsText" priority="105" dxfId="19" operator="containsText" stopIfTrue="1" text="BAJO">
      <formula>NOT(ISERROR(SEARCH("BAJO",K27)))</formula>
    </cfRule>
  </conditionalFormatting>
  <conditionalFormatting sqref="K27">
    <cfRule type="containsText" priority="102" dxfId="18" operator="containsText" stopIfTrue="1" text="ALTO">
      <formula>NOT(ISERROR(SEARCH("ALTO",K27)))</formula>
    </cfRule>
    <cfRule type="containsText" priority="103" dxfId="17" operator="containsText" stopIfTrue="1" text="EXTREMO">
      <formula>NOT(ISERROR(SEARCH("EXTREMO",K27)))</formula>
    </cfRule>
    <cfRule type="containsText" priority="104" dxfId="16" operator="containsText" stopIfTrue="1" text="MODERADO">
      <formula>NOT(ISERROR(SEARCH("MODERADO",K27)))</formula>
    </cfRule>
  </conditionalFormatting>
  <conditionalFormatting sqref="H27">
    <cfRule type="expression" priority="100" dxfId="0" stopIfTrue="1">
      <formula>$W27</formula>
    </cfRule>
    <cfRule type="expression" priority="101" dxfId="1" stopIfTrue="1">
      <formula>$V27</formula>
    </cfRule>
  </conditionalFormatting>
  <conditionalFormatting sqref="I27">
    <cfRule type="expression" priority="98" dxfId="0" stopIfTrue="1">
      <formula>$Y27</formula>
    </cfRule>
    <cfRule type="expression" priority="99" dxfId="1" stopIfTrue="1">
      <formula>$X27</formula>
    </cfRule>
  </conditionalFormatting>
  <conditionalFormatting sqref="J22:K22">
    <cfRule type="cellIs" priority="95" dxfId="22" operator="equal" stopIfTrue="1">
      <formula>"Riesgo Aceptable"</formula>
    </cfRule>
    <cfRule type="cellIs" priority="96" dxfId="21" operator="equal" stopIfTrue="1">
      <formula>"Riesgo Tolerable"</formula>
    </cfRule>
    <cfRule type="cellIs" priority="97" dxfId="20" operator="equal" stopIfTrue="1">
      <formula>"Riesgo Moderado"</formula>
    </cfRule>
  </conditionalFormatting>
  <conditionalFormatting sqref="K22">
    <cfRule type="containsText" priority="94" dxfId="19" operator="containsText" stopIfTrue="1" text="BAJO">
      <formula>NOT(ISERROR(SEARCH("BAJO",K22)))</formula>
    </cfRule>
  </conditionalFormatting>
  <conditionalFormatting sqref="K22">
    <cfRule type="containsText" priority="91" dxfId="18" operator="containsText" stopIfTrue="1" text="ALTO">
      <formula>NOT(ISERROR(SEARCH("ALTO",K22)))</formula>
    </cfRule>
    <cfRule type="containsText" priority="92" dxfId="17" operator="containsText" stopIfTrue="1" text="EXTREMO">
      <formula>NOT(ISERROR(SEARCH("EXTREMO",K22)))</formula>
    </cfRule>
    <cfRule type="containsText" priority="93" dxfId="16" operator="containsText" stopIfTrue="1" text="MODERADO">
      <formula>NOT(ISERROR(SEARCH("MODERADO",K22)))</formula>
    </cfRule>
  </conditionalFormatting>
  <conditionalFormatting sqref="J21:K21">
    <cfRule type="cellIs" priority="84" dxfId="22" operator="equal" stopIfTrue="1">
      <formula>"Riesgo Aceptable"</formula>
    </cfRule>
    <cfRule type="cellIs" priority="85" dxfId="21" operator="equal" stopIfTrue="1">
      <formula>"Riesgo Tolerable"</formula>
    </cfRule>
    <cfRule type="cellIs" priority="86" dxfId="20" operator="equal" stopIfTrue="1">
      <formula>"Riesgo Moderado"</formula>
    </cfRule>
  </conditionalFormatting>
  <conditionalFormatting sqref="K21">
    <cfRule type="containsText" priority="83" dxfId="19" operator="containsText" stopIfTrue="1" text="BAJO">
      <formula>NOT(ISERROR(SEARCH("BAJO",K21)))</formula>
    </cfRule>
  </conditionalFormatting>
  <conditionalFormatting sqref="K21">
    <cfRule type="containsText" priority="80" dxfId="18" operator="containsText" stopIfTrue="1" text="ALTO">
      <formula>NOT(ISERROR(SEARCH("ALTO",K21)))</formula>
    </cfRule>
    <cfRule type="containsText" priority="81" dxfId="17" operator="containsText" stopIfTrue="1" text="EXTREMO">
      <formula>NOT(ISERROR(SEARCH("EXTREMO",K21)))</formula>
    </cfRule>
    <cfRule type="containsText" priority="82" dxfId="16" operator="containsText" stopIfTrue="1" text="MODERADO">
      <formula>NOT(ISERROR(SEARCH("MODERADO",K21)))</formula>
    </cfRule>
  </conditionalFormatting>
  <conditionalFormatting sqref="J24:K24">
    <cfRule type="cellIs" priority="73" dxfId="22" operator="equal" stopIfTrue="1">
      <formula>"Riesgo Aceptable"</formula>
    </cfRule>
    <cfRule type="cellIs" priority="74" dxfId="21" operator="equal" stopIfTrue="1">
      <formula>"Riesgo Tolerable"</formula>
    </cfRule>
    <cfRule type="cellIs" priority="75" dxfId="20" operator="equal" stopIfTrue="1">
      <formula>"Riesgo Moderado"</formula>
    </cfRule>
  </conditionalFormatting>
  <conditionalFormatting sqref="K24">
    <cfRule type="containsText" priority="72" dxfId="19" operator="containsText" stopIfTrue="1" text="BAJO">
      <formula>NOT(ISERROR(SEARCH("BAJO",K24)))</formula>
    </cfRule>
  </conditionalFormatting>
  <conditionalFormatting sqref="K24">
    <cfRule type="containsText" priority="69" dxfId="18" operator="containsText" stopIfTrue="1" text="ALTO">
      <formula>NOT(ISERROR(SEARCH("ALTO",K24)))</formula>
    </cfRule>
    <cfRule type="containsText" priority="70" dxfId="17" operator="containsText" stopIfTrue="1" text="EXTREMO">
      <formula>NOT(ISERROR(SEARCH("EXTREMO",K24)))</formula>
    </cfRule>
    <cfRule type="containsText" priority="71" dxfId="16" operator="containsText" stopIfTrue="1" text="MODERADO">
      <formula>NOT(ISERROR(SEARCH("MODERADO",K24)))</formula>
    </cfRule>
  </conditionalFormatting>
  <conditionalFormatting sqref="H24">
    <cfRule type="expression" priority="67" dxfId="0" stopIfTrue="1">
      <formula>$W24</formula>
    </cfRule>
    <cfRule type="expression" priority="68" dxfId="1" stopIfTrue="1">
      <formula>$V24</formula>
    </cfRule>
  </conditionalFormatting>
  <conditionalFormatting sqref="I24">
    <cfRule type="expression" priority="65" dxfId="0" stopIfTrue="1">
      <formula>$Y24</formula>
    </cfRule>
    <cfRule type="expression" priority="66" dxfId="1" stopIfTrue="1">
      <formula>$X24</formula>
    </cfRule>
  </conditionalFormatting>
  <conditionalFormatting sqref="J23:K23">
    <cfRule type="cellIs" priority="62" dxfId="22" operator="equal" stopIfTrue="1">
      <formula>"Riesgo Aceptable"</formula>
    </cfRule>
    <cfRule type="cellIs" priority="63" dxfId="21" operator="equal" stopIfTrue="1">
      <formula>"Riesgo Tolerable"</formula>
    </cfRule>
    <cfRule type="cellIs" priority="64" dxfId="20" operator="equal" stopIfTrue="1">
      <formula>"Riesgo Moderado"</formula>
    </cfRule>
  </conditionalFormatting>
  <conditionalFormatting sqref="K23">
    <cfRule type="containsText" priority="61" dxfId="19" operator="containsText" stopIfTrue="1" text="BAJO">
      <formula>NOT(ISERROR(SEARCH("BAJO",K23)))</formula>
    </cfRule>
  </conditionalFormatting>
  <conditionalFormatting sqref="K23">
    <cfRule type="containsText" priority="58" dxfId="18" operator="containsText" stopIfTrue="1" text="ALTO">
      <formula>NOT(ISERROR(SEARCH("ALTO",K23)))</formula>
    </cfRule>
    <cfRule type="containsText" priority="59" dxfId="17" operator="containsText" stopIfTrue="1" text="EXTREMO">
      <formula>NOT(ISERROR(SEARCH("EXTREMO",K23)))</formula>
    </cfRule>
    <cfRule type="containsText" priority="60" dxfId="16" operator="containsText" stopIfTrue="1" text="MODERADO">
      <formula>NOT(ISERROR(SEARCH("MODERADO",K23)))</formula>
    </cfRule>
  </conditionalFormatting>
  <conditionalFormatting sqref="H23">
    <cfRule type="expression" priority="56" dxfId="0" stopIfTrue="1">
      <formula>$W23</formula>
    </cfRule>
    <cfRule type="expression" priority="57" dxfId="1" stopIfTrue="1">
      <formula>$V23</formula>
    </cfRule>
  </conditionalFormatting>
  <conditionalFormatting sqref="I23">
    <cfRule type="expression" priority="54" dxfId="0" stopIfTrue="1">
      <formula>$Y23</formula>
    </cfRule>
    <cfRule type="expression" priority="55" dxfId="1" stopIfTrue="1">
      <formula>$X23</formula>
    </cfRule>
  </conditionalFormatting>
  <conditionalFormatting sqref="J26:K26">
    <cfRule type="cellIs" priority="51" dxfId="22" operator="equal" stopIfTrue="1">
      <formula>"Riesgo Aceptable"</formula>
    </cfRule>
    <cfRule type="cellIs" priority="52" dxfId="21" operator="equal" stopIfTrue="1">
      <formula>"Riesgo Tolerable"</formula>
    </cfRule>
    <cfRule type="cellIs" priority="53" dxfId="20" operator="equal" stopIfTrue="1">
      <formula>"Riesgo Moderado"</formula>
    </cfRule>
  </conditionalFormatting>
  <conditionalFormatting sqref="K26">
    <cfRule type="containsText" priority="50" dxfId="19" operator="containsText" stopIfTrue="1" text="BAJO">
      <formula>NOT(ISERROR(SEARCH("BAJO",K26)))</formula>
    </cfRule>
  </conditionalFormatting>
  <conditionalFormatting sqref="K26">
    <cfRule type="containsText" priority="47" dxfId="18" operator="containsText" stopIfTrue="1" text="ALTO">
      <formula>NOT(ISERROR(SEARCH("ALTO",K26)))</formula>
    </cfRule>
    <cfRule type="containsText" priority="48" dxfId="17" operator="containsText" stopIfTrue="1" text="EXTREMO">
      <formula>NOT(ISERROR(SEARCH("EXTREMO",K26)))</formula>
    </cfRule>
    <cfRule type="containsText" priority="49" dxfId="16" operator="containsText" stopIfTrue="1" text="MODERADO">
      <formula>NOT(ISERROR(SEARCH("MODERADO",K26)))</formula>
    </cfRule>
  </conditionalFormatting>
  <conditionalFormatting sqref="H26">
    <cfRule type="expression" priority="45" dxfId="0" stopIfTrue="1">
      <formula>$W26</formula>
    </cfRule>
    <cfRule type="expression" priority="46" dxfId="1" stopIfTrue="1">
      <formula>$V26</formula>
    </cfRule>
  </conditionalFormatting>
  <conditionalFormatting sqref="I26">
    <cfRule type="expression" priority="43" dxfId="0" stopIfTrue="1">
      <formula>$Y26</formula>
    </cfRule>
    <cfRule type="expression" priority="44" dxfId="1" stopIfTrue="1">
      <formula>$X26</formula>
    </cfRule>
  </conditionalFormatting>
  <conditionalFormatting sqref="J25:K25">
    <cfRule type="cellIs" priority="40" dxfId="22" operator="equal" stopIfTrue="1">
      <formula>"Riesgo Aceptable"</formula>
    </cfRule>
    <cfRule type="cellIs" priority="41" dxfId="21" operator="equal" stopIfTrue="1">
      <formula>"Riesgo Tolerable"</formula>
    </cfRule>
    <cfRule type="cellIs" priority="42" dxfId="20" operator="equal" stopIfTrue="1">
      <formula>"Riesgo Moderado"</formula>
    </cfRule>
  </conditionalFormatting>
  <conditionalFormatting sqref="K25">
    <cfRule type="containsText" priority="39" dxfId="19" operator="containsText" stopIfTrue="1" text="BAJO">
      <formula>NOT(ISERROR(SEARCH("BAJO",K25)))</formula>
    </cfRule>
  </conditionalFormatting>
  <conditionalFormatting sqref="K25">
    <cfRule type="containsText" priority="36" dxfId="18" operator="containsText" stopIfTrue="1" text="ALTO">
      <formula>NOT(ISERROR(SEARCH("ALTO",K25)))</formula>
    </cfRule>
    <cfRule type="containsText" priority="37" dxfId="17" operator="containsText" stopIfTrue="1" text="EXTREMO">
      <formula>NOT(ISERROR(SEARCH("EXTREMO",K25)))</formula>
    </cfRule>
    <cfRule type="containsText" priority="38" dxfId="16" operator="containsText" stopIfTrue="1" text="MODERADO">
      <formula>NOT(ISERROR(SEARCH("MODERADO",K25)))</formula>
    </cfRule>
  </conditionalFormatting>
  <conditionalFormatting sqref="H25">
    <cfRule type="expression" priority="34" dxfId="0" stopIfTrue="1">
      <formula>$W25</formula>
    </cfRule>
    <cfRule type="expression" priority="35" dxfId="1" stopIfTrue="1">
      <formula>$V25</formula>
    </cfRule>
  </conditionalFormatting>
  <conditionalFormatting sqref="I25">
    <cfRule type="expression" priority="32" dxfId="0" stopIfTrue="1">
      <formula>$Y25</formula>
    </cfRule>
    <cfRule type="expression" priority="33" dxfId="1" stopIfTrue="1">
      <formula>$X25</formula>
    </cfRule>
  </conditionalFormatting>
  <conditionalFormatting sqref="J18:K18">
    <cfRule type="cellIs" priority="29" dxfId="22" operator="equal" stopIfTrue="1">
      <formula>"Riesgo Aceptable"</formula>
    </cfRule>
    <cfRule type="cellIs" priority="30" dxfId="21" operator="equal" stopIfTrue="1">
      <formula>"Riesgo Tolerable"</formula>
    </cfRule>
    <cfRule type="cellIs" priority="31" dxfId="20" operator="equal" stopIfTrue="1">
      <formula>"Riesgo Moderado"</formula>
    </cfRule>
  </conditionalFormatting>
  <conditionalFormatting sqref="K18">
    <cfRule type="containsText" priority="28" dxfId="19" operator="containsText" stopIfTrue="1" text="BAJO">
      <formula>NOT(ISERROR(SEARCH("BAJO",K18)))</formula>
    </cfRule>
  </conditionalFormatting>
  <conditionalFormatting sqref="K18">
    <cfRule type="containsText" priority="25" dxfId="18" operator="containsText" stopIfTrue="1" text="ALTO">
      <formula>NOT(ISERROR(SEARCH("ALTO",K18)))</formula>
    </cfRule>
    <cfRule type="containsText" priority="26" dxfId="17" operator="containsText" stopIfTrue="1" text="EXTREMO">
      <formula>NOT(ISERROR(SEARCH("EXTREMO",K18)))</formula>
    </cfRule>
    <cfRule type="containsText" priority="27" dxfId="16" operator="containsText" stopIfTrue="1" text="MODERADO">
      <formula>NOT(ISERROR(SEARCH("MODERADO",K18)))</formula>
    </cfRule>
  </conditionalFormatting>
  <conditionalFormatting sqref="H18">
    <cfRule type="expression" priority="23" dxfId="0" stopIfTrue="1">
      <formula>$W18</formula>
    </cfRule>
    <cfRule type="expression" priority="24" dxfId="1" stopIfTrue="1">
      <formula>$V18</formula>
    </cfRule>
  </conditionalFormatting>
  <conditionalFormatting sqref="I18">
    <cfRule type="expression" priority="21" dxfId="0" stopIfTrue="1">
      <formula>$Y18</formula>
    </cfRule>
    <cfRule type="expression" priority="22" dxfId="1" stopIfTrue="1">
      <formula>$X18</formula>
    </cfRule>
  </conditionalFormatting>
  <conditionalFormatting sqref="H22">
    <cfRule type="expression" priority="12" dxfId="0" stopIfTrue="1">
      <formula>$W22</formula>
    </cfRule>
    <cfRule type="expression" priority="13" dxfId="1" stopIfTrue="1">
      <formula>$V22</formula>
    </cfRule>
  </conditionalFormatting>
  <conditionalFormatting sqref="I22">
    <cfRule type="expression" priority="16" dxfId="0" stopIfTrue="1">
      <formula>$Y22</formula>
    </cfRule>
    <cfRule type="expression" priority="65535" dxfId="1" stopIfTrue="1">
      <formula>$X22</formula>
    </cfRule>
  </conditionalFormatting>
  <conditionalFormatting sqref="H20">
    <cfRule type="expression" priority="7" dxfId="0" stopIfTrue="1">
      <formula>$W20</formula>
    </cfRule>
    <cfRule type="expression" priority="8" dxfId="1" stopIfTrue="1">
      <formula>$V20</formula>
    </cfRule>
  </conditionalFormatting>
  <conditionalFormatting sqref="I20">
    <cfRule type="expression" priority="5" dxfId="0" stopIfTrue="1">
      <formula>$Y20</formula>
    </cfRule>
    <cfRule type="expression" priority="6" dxfId="1" stopIfTrue="1">
      <formula>$X20</formula>
    </cfRule>
  </conditionalFormatting>
  <conditionalFormatting sqref="H21">
    <cfRule type="expression" priority="1" dxfId="0" stopIfTrue="1">
      <formula>$W21</formula>
    </cfRule>
    <cfRule type="expression" priority="2" dxfId="1" stopIfTrue="1">
      <formula>$V21</formula>
    </cfRule>
  </conditionalFormatting>
  <conditionalFormatting sqref="I21">
    <cfRule type="expression" priority="1" dxfId="1" stopIfTrue="1">
      <formula>$X21</formula>
    </cfRule>
    <cfRule type="expression" priority="3" dxfId="0" stopIfTrue="1">
      <formula>$Y21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Q16:Y27 J16:K27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56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9:K20 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Yaqueline Mateus Galeano</cp:lastModifiedBy>
  <cp:lastPrinted>2015-08-25T19:57:16Z</cp:lastPrinted>
  <dcterms:created xsi:type="dcterms:W3CDTF">2014-09-11T21:47:19Z</dcterms:created>
  <dcterms:modified xsi:type="dcterms:W3CDTF">2017-08-25T19:50:50Z</dcterms:modified>
  <cp:category/>
  <cp:version/>
  <cp:contentType/>
  <cp:contentStatus/>
</cp:coreProperties>
</file>