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4"/>
  </bookViews>
  <sheets>
    <sheet name="PROBABILIDAD" sheetId="1" r:id="rId1"/>
    <sheet name="IMPACTO" sheetId="2" r:id="rId2"/>
    <sheet name="MATRIZ DE CALIFICACIÓN" sheetId="3" r:id="rId3"/>
    <sheet name="ZONA DE RIESGO" sheetId="4" r:id="rId4"/>
    <sheet name="AP-SIG-RG-15" sheetId="5" r:id="rId5"/>
  </sheets>
  <definedNames>
    <definedName name="_xlnm.Print_Area" localSheetId="4">'AP-SIG-RG-15'!$A$1:$P$33</definedName>
    <definedName name="Competencia">#REF!</definedName>
    <definedName name="Demora">#REF!</definedName>
    <definedName name="Denora">#REF!</definedName>
    <definedName name="Incumplimiento">#REF!</definedName>
    <definedName name="Informacion">#REF!</definedName>
    <definedName name="Omision">#REF!</definedName>
    <definedName name="Riesgo">#REF!</definedName>
    <definedName name="_xlnm.Print_Titles" localSheetId="4">'AP-SIG-RG-15'!$12:$15</definedName>
    <definedName name="XXX">#REF!</definedName>
    <definedName name="Z_D49976A2_D764_4B84_896C_3511CB0625C1_.wvu.Cols" localSheetId="2" hidden="1">'MATRIZ DE CALIFICACIÓN'!$J:$J</definedName>
    <definedName name="Z_D49976A2_D764_4B84_896C_3511CB0625C1_.wvu.PrintArea" localSheetId="4" hidden="1">'AP-SIG-RG-15'!$A$1:$P$33</definedName>
    <definedName name="Z_D49976A2_D764_4B84_896C_3511CB0625C1_.wvu.PrintTitles" localSheetId="4" hidden="1">'AP-SIG-RG-15'!$12:$15</definedName>
    <definedName name="Z_D49976A2_D764_4B84_896C_3511CB0625C1_.wvu.Rows" localSheetId="2" hidden="1">'MATRIZ DE CALIFICACIÓN'!$6:$6</definedName>
  </definedNames>
  <calcPr fullCalcOnLoad="1"/>
</workbook>
</file>

<file path=xl/sharedStrings.xml><?xml version="1.0" encoding="utf-8"?>
<sst xmlns="http://schemas.openxmlformats.org/spreadsheetml/2006/main" count="268" uniqueCount="176">
  <si>
    <t>Análisis de los Riesgos Administrativos</t>
  </si>
  <si>
    <t>Probabilidad de que ocurra el riesgo</t>
  </si>
  <si>
    <t>Nivel</t>
  </si>
  <si>
    <t>Calificación</t>
  </si>
  <si>
    <t>Descripción</t>
  </si>
  <si>
    <t xml:space="preserve">Frecuencia </t>
  </si>
  <si>
    <t>Raro</t>
  </si>
  <si>
    <t>Puede ocurrir solo en circunstancia excepcionales</t>
  </si>
  <si>
    <t>No se ha presentado en los últimos 5 años</t>
  </si>
  <si>
    <t>Improbable</t>
  </si>
  <si>
    <t>Puede ocurrir en algún momento</t>
  </si>
  <si>
    <t>Al menos de una vez en los últimos 5 años</t>
  </si>
  <si>
    <t>Posible</t>
  </si>
  <si>
    <t>Podría ocurrir en algún momento</t>
  </si>
  <si>
    <t>Al menos de una vez en los últimos 2 años</t>
  </si>
  <si>
    <t>Probable</t>
  </si>
  <si>
    <t>Probablemente ocurrirá en la mayoría de las circunstancias</t>
  </si>
  <si>
    <t>Al menos de una vez en el último año</t>
  </si>
  <si>
    <t>Casi Seguro</t>
  </si>
  <si>
    <t>Se espera que ocurra en la mayoría de las circunstancias</t>
  </si>
  <si>
    <t>Más de una vez al año</t>
  </si>
  <si>
    <t>Análisis de los riesgos Administrativos</t>
  </si>
  <si>
    <t>Impactos que genera el Riesgo</t>
  </si>
  <si>
    <t>Insignificante</t>
  </si>
  <si>
    <t>Si el hecho llegara a presentarse, tendría consecuencias o efectos mínimos sobre la entidad.</t>
  </si>
  <si>
    <t xml:space="preserve">Menor </t>
  </si>
  <si>
    <t>Si el hecho llegara a presentarse, tendría bajo impacto o efecto sobre la entidad.</t>
  </si>
  <si>
    <t>Moderado</t>
  </si>
  <si>
    <t>Si el hecho llegara a presentarse, tendría medianas consecuencias o efectos sobre la entidad.</t>
  </si>
  <si>
    <t xml:space="preserve">Mayor </t>
  </si>
  <si>
    <t>Si el hecho llegara a presentarse, tendría altas consecuencias o efectos sobre la entidad.</t>
  </si>
  <si>
    <t>Catastrófico</t>
  </si>
  <si>
    <t>Si el hecho llegara a presentarse, tendría desastrosas consecuencias o efectos sobre la entidad.</t>
  </si>
  <si>
    <t>MATRIZ DE CALIFICACION Y EVALUACION DE RIESGOS</t>
  </si>
  <si>
    <t>PROBABILIDAD</t>
  </si>
  <si>
    <t>IMPACTO</t>
  </si>
  <si>
    <t>MENOR</t>
  </si>
  <si>
    <t>MODERADO</t>
  </si>
  <si>
    <t>MAYOR</t>
  </si>
  <si>
    <t>CATASTROFICO</t>
  </si>
  <si>
    <t>1B</t>
  </si>
  <si>
    <t>2B</t>
  </si>
  <si>
    <t>3M</t>
  </si>
  <si>
    <t>4A</t>
  </si>
  <si>
    <t>5A</t>
  </si>
  <si>
    <t>4B</t>
  </si>
  <si>
    <t>6M</t>
  </si>
  <si>
    <t>8A</t>
  </si>
  <si>
    <t>10E</t>
  </si>
  <si>
    <t>3B</t>
  </si>
  <si>
    <t>9A</t>
  </si>
  <si>
    <t>12E</t>
  </si>
  <si>
    <t>15E</t>
  </si>
  <si>
    <t>4M</t>
  </si>
  <si>
    <t>12A</t>
  </si>
  <si>
    <t>16E</t>
  </si>
  <si>
    <t>20E</t>
  </si>
  <si>
    <t>10A</t>
  </si>
  <si>
    <t>25E</t>
  </si>
  <si>
    <t>Raro                  1</t>
  </si>
  <si>
    <t>Improbable      2</t>
  </si>
  <si>
    <t>Posible             3</t>
  </si>
  <si>
    <t>Probable          4</t>
  </si>
  <si>
    <t>Casi seguro    5</t>
  </si>
  <si>
    <t>PROCESO</t>
  </si>
  <si>
    <t>IDENTIFICACIÓN DEL RIESGO</t>
  </si>
  <si>
    <t xml:space="preserve"> EVALUACIÓN</t>
  </si>
  <si>
    <t>PLAN DE MANEJO</t>
  </si>
  <si>
    <t>N°</t>
  </si>
  <si>
    <t>RIESGO</t>
  </si>
  <si>
    <t>CONTROLES</t>
  </si>
  <si>
    <t>VALORACIÓN</t>
  </si>
  <si>
    <t>ZONA DE VALORACIÓN DEL RIESGO</t>
  </si>
  <si>
    <t>POLÍTICA DE MANEJO</t>
  </si>
  <si>
    <t>ACCIONES DE MITIGACIÓN</t>
  </si>
  <si>
    <t>RESPONSABLE</t>
  </si>
  <si>
    <t xml:space="preserve">CRONOGRAMA </t>
  </si>
  <si>
    <t>INDICADOR</t>
  </si>
  <si>
    <t>P</t>
  </si>
  <si>
    <t>I</t>
  </si>
  <si>
    <t>C</t>
  </si>
  <si>
    <t>ZONA DE RIESGO O NIVEL DE EXPOSICION</t>
  </si>
  <si>
    <t>Zona</t>
  </si>
  <si>
    <t>Leyenda</t>
  </si>
  <si>
    <t>BAJA</t>
  </si>
  <si>
    <t>B</t>
  </si>
  <si>
    <t>Riesgo BAJO, se puede asumir el riesgo</t>
  </si>
  <si>
    <t>M</t>
  </si>
  <si>
    <t>Riesgo MODERADO, se debe asumir o reducir el riesgo.</t>
  </si>
  <si>
    <t>ALTA</t>
  </si>
  <si>
    <t>A</t>
  </si>
  <si>
    <t>Riesgo ALTO, debe ser reducido, evitado, compartido o transferido</t>
  </si>
  <si>
    <t>EXTREMA</t>
  </si>
  <si>
    <t>E</t>
  </si>
  <si>
    <t>Riesgo EXTREMO, debe ser reducido, evitado, compartido o transferido</t>
  </si>
  <si>
    <t>INSIGNIFICANTE</t>
  </si>
  <si>
    <t>INACEPTABLE</t>
  </si>
  <si>
    <t>INTOLERABLE</t>
  </si>
  <si>
    <t>POSIBLE</t>
  </si>
  <si>
    <t>Improbable 2</t>
  </si>
  <si>
    <t>Casi seguro 5</t>
  </si>
  <si>
    <t>CASI SEGURO</t>
  </si>
  <si>
    <t xml:space="preserve"> BAJO</t>
  </si>
  <si>
    <t>BAJO</t>
  </si>
  <si>
    <t xml:space="preserve"> MODERADO</t>
  </si>
  <si>
    <t>ALTO</t>
  </si>
  <si>
    <t>EXTREMO</t>
  </si>
  <si>
    <t>CONVENCIONES PARA RIESGOS DE CORRUPCIÓN</t>
  </si>
  <si>
    <t xml:space="preserve">INACEPTABLE </t>
  </si>
  <si>
    <t>ZONA DE RIESGO</t>
  </si>
  <si>
    <t xml:space="preserve">INSIGNIFICANTE  </t>
  </si>
  <si>
    <t xml:space="preserve"> </t>
  </si>
  <si>
    <t>RIESGO 
DE CORRUPCIÓN 
(SI ó NO)</t>
  </si>
  <si>
    <t xml:space="preserve">Fecha de Modificación:     dd/mm/aaaa                                                 Descripción de la Modificación:                                                                                                                                                                                           Solicitante:          </t>
  </si>
  <si>
    <t>CAUSAS</t>
  </si>
  <si>
    <t>EFECTOS</t>
  </si>
  <si>
    <t>CÓDIGO</t>
  </si>
  <si>
    <t>ES-SIG-RG-15</t>
  </si>
  <si>
    <t>1 de 1</t>
  </si>
  <si>
    <t>VERSIÓN</t>
  </si>
  <si>
    <t>FECHA DE APROBACIÓN</t>
  </si>
  <si>
    <t>PÁGINA</t>
  </si>
  <si>
    <t>MAPA DE RIESGOS</t>
  </si>
  <si>
    <t>Que se dejen prescribir los términos definidos en la ley para tramitar los procesos disciplinarios en primera y segunda instancia</t>
  </si>
  <si>
    <t xml:space="preserve">1. El disciplinado es dejado de sancionar 2. Los responsables de adelantar los procesos son objeto de investigaciones disciplinarias por parte de los entes de control 3. Pérdida de imagen de la entidad </t>
  </si>
  <si>
    <t xml:space="preserve"> 1.  Se registra el proceso en el libro Radicador 2. El Procedimiento es debidamente documentado 3. Los términos definidos en la ley 4. El listado de procesos individualizado por funcionario responsable</t>
  </si>
  <si>
    <t>SI</t>
  </si>
  <si>
    <t>Reducir el riesgo mediante la ejecución de controles y de las acciones de mitigación</t>
  </si>
  <si>
    <t>Revisión de los proceso por parte del Jefe de la Oficina con cada responsable</t>
  </si>
  <si>
    <t>Jefe de la Oficina y personal encargado</t>
  </si>
  <si>
    <t>Trimestral</t>
  </si>
  <si>
    <t>número de procesos / número de procesos revisados</t>
  </si>
  <si>
    <t>Que se dejen vencer los terminos establecidos en el CPACA para dar contestación a las PQRSD que los ciudadanos presentan ante la Oficina</t>
  </si>
  <si>
    <t>1. El ciudadano no recibe la respuesta que requiere para resolver su inquietud 2. El funcionario que debia dar respuesta es objeto de investigaciones disciplinarias 3. Pérdida de imagen de la entidad</t>
  </si>
  <si>
    <t>Reducir el riesgo mediante controles periodicos a la planilla donde se registra el ingreso de las PQRSD</t>
  </si>
  <si>
    <t>Revisión de las PQRSD asignadas a cada funcionario de parte del jefe de la Oficina en conjunto con cada responsable</t>
  </si>
  <si>
    <t>Quincenal</t>
  </si>
  <si>
    <t>Número de PQRSD que recibe cada funcionario/ respuesta dada a cada PQRSD</t>
  </si>
  <si>
    <t>Que los Personeros Municipales no practiquen las pruebas comisionadas dentro del término concedido por la Oficina de Control Disciplinario</t>
  </si>
  <si>
    <t>1.  Que el proceso deba ser prorrogado para que las pruebas decretadas y no practicadas se puedan llevar a cabo. 2.  Que por no adelantar las pruebas estan prescriban y no puedan entrar a formar parte del acervo probatorio afectando el dercho a la defensa de los implicados</t>
  </si>
  <si>
    <t xml:space="preserve"> 1. Oficios enviados por la Oficina a los Personeros Municipales recordandoles cumplir con la comisión encomendada.  2. Puesta en conocimiento de la Procuraduría del incumplimiento presentado por el Personero Municipal. </t>
  </si>
  <si>
    <t>Reducir el riesgo mediante comunicaciones constantes con las diferentes personerías municipales con el fin de realizar control al cumplimiento de las comisones conferidas</t>
  </si>
  <si>
    <t>Revisión de cada comisorio enviado a las personerias municipales por parte de cada funcionario responsable</t>
  </si>
  <si>
    <t>Funcionario que envió la comisión</t>
  </si>
  <si>
    <t>Mensual</t>
  </si>
  <si>
    <t>Comisiones enviadas/comisiones practicadas</t>
  </si>
  <si>
    <t>Que los espacios destinados para archivar los expedientes ya están llenos o son muy pequeños</t>
  </si>
  <si>
    <t xml:space="preserve">1. Que el expediente se archive en condiciones que no dan las suficientes garantias para su conservación.  2. Que los expedientes queden al alcance del público con riesgo de su pérdida parcial o total. </t>
  </si>
  <si>
    <t>1. Candados tanto de los archivadores como de las oficinas donde laboran los funcionarios responsables de la seguridad de cada expediente.</t>
  </si>
  <si>
    <t xml:space="preserve">Reducir el riesgo mediante el aseguramiento de puertas de acceso a las oficinas por medio de llaves o candados cuando estas quedan sin ningún funcionario dentro de ellas. </t>
  </si>
  <si>
    <t>Funcionarios de la Oficina de Control Disciplinario</t>
  </si>
  <si>
    <t>Número de procesos asignados a cada funcionario/ Número de expedientes físicos que cada funcionario tiene en su cubiculo</t>
  </si>
  <si>
    <t>1. Planilla que registra el ingreso de la PQRSD a la Oficina 2. Los términos establecidos en la ley 3. Informe mensual a la Dirección de Atención al ciudadano a través de la herramienta de Gestión de Procesos y Documentos</t>
  </si>
  <si>
    <t>Que el Comisario de Familia que fue citado para garantizar el respeto a los derechos del menor que participa en una diligencia, no se hace presente.</t>
  </si>
  <si>
    <t>Correos electrónicos o llamadas telefónicas a las Comisarías de familia para fijar con ellas las fechas, horas y lugares en que se les facilita acudir a las diligencias.</t>
  </si>
  <si>
    <t>Reducir el riesgo mediante el envío de oficios a los Comisarios de Familia donde se les recuerda la fecha, hora y lugar en que deben presentarse a una diligencia en la que interviene un menor de edad.</t>
  </si>
  <si>
    <t>1. Planilla de oficios de salida donde se registra la comunicación enviada a cada Comisario de Familia.  2. Cuando se hace por comisorio mediante Personería Municipal, copia de la comunicación que el Personero le hizo al Comisario de Familia.</t>
  </si>
  <si>
    <t>1. La diligencia no se puede practicar aun cuando el menor y su padre o acudiente se hicieron presentes. 2. Sí la diligencia se practica sin la presencia del Comisario de Familia el implicado, su apoderado o el quejoso pueden solicitar la nulidad de lo actuado. 3. Retardo en el cumplimiento de los términos establecidos en la ley</t>
  </si>
  <si>
    <t>Funcionario responsable que ordenó la practica de la prueba o quien envió la comisón.</t>
  </si>
  <si>
    <t>Número de diligencias que se adelantan con menores de edad/citaciones hechas a los Comisarios de Familia</t>
  </si>
  <si>
    <t>Fecha de Formulación:     04/07/2017</t>
  </si>
  <si>
    <t>Solicitar a la Secretaría General la dotación de archivadores para el almacenamiento y protección de los expedientes.</t>
  </si>
  <si>
    <t>NO</t>
  </si>
  <si>
    <t xml:space="preserve"> Incumplimiento en los términos otorgados por la ley para adelantar las actuaciones</t>
  </si>
  <si>
    <t xml:space="preserve"> Carencia de respuesta a las PQRSD presentadas por los ciudadanos</t>
  </si>
  <si>
    <t xml:space="preserve"> Incumplimiento por parte de los personeros municipales en adelantar la practica de prubas a ellos encomendadas</t>
  </si>
  <si>
    <t xml:space="preserve"> Insuficiencia en el espacio físico de la Oficina y en los cubiculos de cada profesional para archivar los expedientes. </t>
  </si>
  <si>
    <t>Incumplimiento por parte de los Comisarios de Familia en hacerse presentes dentro de las diligencias donde intervienen menores de edad</t>
  </si>
  <si>
    <t xml:space="preserve">Incumplimiento de la meta propuesta en el Plan de Desarrollo.                                </t>
  </si>
  <si>
    <t xml:space="preserve">1. Inadecuada planificación
2. Falta de seguimiento en los indicadores y las metas
3. Falta de recursos administrativos
4. Incumplimiento de los cofinanciadores externos                                                    </t>
  </si>
  <si>
    <t xml:space="preserve">1. Investigaciones disciplinarias y fiscales.                                
2. Pérdida de recursos.              3. No inversión de recursos de manera eficaz y eficiente.           4. Pérdida de la calificación en el ranking del plan de desarrollo
5. Pérdida de imagén institucional.               
6. Hallazgos de auditorías.
</t>
  </si>
  <si>
    <t xml:space="preserve">1. Seguimientos bimestrales a los Indicadores del Plan de Desarrollo a través del plan de acción.
2. Tablero control para el cumplimiento de metas.
3. informe de gestión de la Oficina.                  
4. Informe de Rendición de Cuentas  de la Oficina.  </t>
  </si>
  <si>
    <t>Reducir el riesgo mediante la ejecución de los controles y la ralización de las acciones de mitigación.</t>
  </si>
  <si>
    <t>Metas cumplidas / metas programadas</t>
  </si>
  <si>
    <t>Bimestral</t>
  </si>
  <si>
    <t>Realizar acciones de seguimiento bimestrales al cumplimiento del Plan de Acción</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</si>
</sst>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3">
    <font>
      <sz val="11"/>
      <color indexed="8"/>
      <name val="Arial"/>
      <family val="2"/>
    </font>
    <font>
      <sz val="11"/>
      <color indexed="8"/>
      <name val="Calibri"/>
      <family val="2"/>
    </font>
    <font>
      <sz val="10"/>
      <name val="Arial"/>
      <family val="2"/>
    </font>
    <font>
      <sz val="12"/>
      <color indexed="8"/>
      <name val="Arial"/>
      <family val="2"/>
    </font>
    <font>
      <b/>
      <sz val="12"/>
      <color indexed="8"/>
      <name val="Arial"/>
      <family val="2"/>
    </font>
    <font>
      <b/>
      <i/>
      <sz val="12"/>
      <color indexed="8"/>
      <name val="Arial"/>
      <family val="2"/>
    </font>
    <font>
      <b/>
      <sz val="10"/>
      <color indexed="9"/>
      <name val="Arial"/>
      <family val="2"/>
    </font>
    <font>
      <b/>
      <sz val="10"/>
      <name val="Arial"/>
      <family val="2"/>
    </font>
    <font>
      <b/>
      <sz val="10"/>
      <color indexed="8"/>
      <name val="Arial"/>
      <family val="2"/>
    </font>
    <font>
      <sz val="10"/>
      <color indexed="8"/>
      <name val="Arial"/>
      <family val="2"/>
    </font>
    <font>
      <b/>
      <sz val="11"/>
      <color indexed="8"/>
      <name val="Arial"/>
      <family val="2"/>
    </font>
    <font>
      <sz val="14"/>
      <color indexed="8"/>
      <name val="Arial"/>
      <family val="2"/>
    </font>
    <font>
      <b/>
      <sz val="14"/>
      <color indexed="8"/>
      <name val="Arial"/>
      <family val="2"/>
    </font>
    <font>
      <b/>
      <sz val="2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5"/>
      <name val="Arial"/>
      <family val="2"/>
    </font>
    <font>
      <b/>
      <sz val="10"/>
      <color indexed="55"/>
      <name val="Arial"/>
      <family val="2"/>
    </font>
    <font>
      <sz val="11"/>
      <color indexed="9"/>
      <name val="Arial"/>
      <family val="2"/>
    </font>
    <font>
      <b/>
      <sz val="9"/>
      <color indexed="8"/>
      <name val="Calibri"/>
      <family val="2"/>
    </font>
    <font>
      <b/>
      <sz val="14"/>
      <color indexed="8"/>
      <name val="Calibri"/>
      <family val="2"/>
    </font>
    <font>
      <b/>
      <sz val="32"/>
      <color indexed="8"/>
      <name val="Kunstler Scrip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0" tint="-0.3499799966812134"/>
      <name val="Arial"/>
      <family val="2"/>
    </font>
    <font>
      <b/>
      <sz val="10"/>
      <color theme="0" tint="-0.3499799966812134"/>
      <name val="Arial"/>
      <family val="2"/>
    </font>
    <font>
      <sz val="11"/>
      <color theme="0"/>
      <name val="Arial"/>
      <family val="2"/>
    </font>
    <font>
      <b/>
      <sz val="10"/>
      <color theme="0"/>
      <name val="Arial"/>
      <family val="2"/>
    </font>
    <font>
      <b/>
      <sz val="9"/>
      <color theme="1"/>
      <name val="Calibri"/>
      <family val="2"/>
    </font>
    <font>
      <sz val="12"/>
      <color theme="1"/>
      <name val="Arial"/>
      <family val="2"/>
    </font>
    <font>
      <sz val="11"/>
      <color theme="1"/>
      <name val="Arial"/>
      <family val="2"/>
    </font>
    <font>
      <b/>
      <sz val="14"/>
      <color theme="1"/>
      <name val="Calibri"/>
      <family val="2"/>
    </font>
    <font>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BBB59"/>
        <bgColor indexed="64"/>
      </patternFill>
    </fill>
    <fill>
      <patternFill patternType="solid">
        <fgColor rgb="FFD7E4BC"/>
        <bgColor indexed="64"/>
      </patternFill>
    </fill>
    <fill>
      <patternFill patternType="solid">
        <fgColor rgb="FFA8D08D"/>
        <bgColor indexed="64"/>
      </patternFill>
    </fill>
    <fill>
      <patternFill patternType="solid">
        <fgColor rgb="FFFFFF00"/>
        <bgColor indexed="64"/>
      </patternFill>
    </fill>
    <fill>
      <patternFill patternType="solid">
        <fgColor rgb="FF9CC2E5"/>
        <bgColor indexed="64"/>
      </patternFill>
    </fill>
    <fill>
      <patternFill patternType="solid">
        <fgColor rgb="FFFF0000"/>
        <bgColor indexed="64"/>
      </patternFill>
    </fill>
    <fill>
      <patternFill patternType="solid">
        <fgColor rgb="FFCCC0DA"/>
        <bgColor indexed="64"/>
      </patternFill>
    </fill>
    <fill>
      <patternFill patternType="solid">
        <fgColor rgb="FFFCD5B4"/>
        <bgColor indexed="64"/>
      </patternFill>
    </fill>
    <fill>
      <patternFill patternType="solid">
        <fgColor rgb="FFFFC000"/>
        <bgColor indexed="64"/>
      </patternFill>
    </fill>
    <fill>
      <patternFill patternType="solid">
        <fgColor rgb="FFC4D79B"/>
        <bgColor indexed="64"/>
      </patternFill>
    </fill>
    <fill>
      <patternFill patternType="solid">
        <fgColor rgb="FF8DB4E2"/>
        <bgColor indexed="64"/>
      </patternFill>
    </fill>
    <fill>
      <patternFill patternType="solid">
        <fgColor rgb="FFF98D6B"/>
        <bgColor indexed="64"/>
      </patternFill>
    </fill>
    <fill>
      <patternFill patternType="solid">
        <fgColor theme="0"/>
        <bgColor indexed="64"/>
      </patternFill>
    </fill>
    <fill>
      <patternFill patternType="solid">
        <fgColor theme="6" tint="0.39998000860214233"/>
        <bgColor indexed="64"/>
      </patternFill>
    </fill>
    <fill>
      <patternFill patternType="solid">
        <fgColor theme="6"/>
        <bgColor indexed="64"/>
      </patternFill>
    </fill>
    <fill>
      <patternFill patternType="solid">
        <fgColor theme="6"/>
        <bgColor indexed="64"/>
      </patternFill>
    </fill>
    <fill>
      <patternFill patternType="solid">
        <fgColor theme="6" tint="0.3999800086021423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2D69B"/>
      </left>
      <right style="medium">
        <color rgb="FFC2D69B"/>
      </right>
      <top>
        <color indexed="63"/>
      </top>
      <bottom style="medium">
        <color rgb="FFC2D69B"/>
      </bottom>
    </border>
    <border>
      <left>
        <color indexed="63"/>
      </left>
      <right style="medium">
        <color rgb="FFC2D69B"/>
      </right>
      <top>
        <color indexed="63"/>
      </top>
      <bottom style="medium">
        <color rgb="FFC2D69B"/>
      </bottom>
    </border>
    <border>
      <left style="thin"/>
      <right style="thin"/>
      <top style="thin"/>
      <bottom style="thin"/>
    </border>
    <border>
      <left>
        <color indexed="63"/>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color indexed="8"/>
      </bottom>
    </border>
    <border>
      <left style="thin">
        <color indexed="8"/>
      </left>
      <right style="thin">
        <color indexed="8"/>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color indexed="8"/>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8"/>
      </left>
      <right>
        <color indexed="63"/>
      </right>
      <top style="thin"/>
      <bottom style="medium"/>
    </border>
    <border>
      <left style="medium"/>
      <right>
        <color indexed="63"/>
      </right>
      <top style="medium"/>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color rgb="FFC2D69B"/>
      </left>
      <right>
        <color indexed="63"/>
      </right>
      <top style="medium">
        <color rgb="FFC2D69B"/>
      </top>
      <bottom style="medium">
        <color rgb="FFC2D69B"/>
      </bottom>
    </border>
    <border>
      <left>
        <color indexed="63"/>
      </left>
      <right>
        <color indexed="63"/>
      </right>
      <top style="medium">
        <color rgb="FFC2D69B"/>
      </top>
      <bottom style="medium">
        <color rgb="FFC2D69B"/>
      </bottom>
    </border>
    <border>
      <left>
        <color indexed="63"/>
      </left>
      <right style="medium">
        <color rgb="FFC2D69B"/>
      </right>
      <top style="medium">
        <color rgb="FFC2D69B"/>
      </top>
      <bottom style="medium">
        <color rgb="FFC2D69B"/>
      </bottom>
    </border>
    <border>
      <left style="medium">
        <color rgb="FF000000"/>
      </left>
      <right style="medium">
        <color rgb="FF000000"/>
      </right>
      <top style="medium">
        <color rgb="FF000000"/>
      </top>
      <bottom>
        <color indexed="63"/>
      </bottom>
    </border>
    <border>
      <left style="medium">
        <color rgb="FFC2D69B"/>
      </left>
      <right>
        <color indexed="63"/>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style="medium">
        <color rgb="FF000000"/>
      </bottom>
    </border>
    <border>
      <left style="medium">
        <color rgb="FF000000"/>
      </left>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theme="3" tint="-0.4999699890613556"/>
      </left>
      <right>
        <color indexed="63"/>
      </right>
      <top style="thin">
        <color theme="3" tint="-0.4999699890613556"/>
      </top>
      <bottom style="thin"/>
    </border>
    <border>
      <left>
        <color indexed="63"/>
      </left>
      <right style="thin">
        <color theme="3" tint="-0.4999699890613556"/>
      </right>
      <top style="thin">
        <color theme="3" tint="-0.4999699890613556"/>
      </top>
      <bottom style="thin"/>
    </border>
    <border>
      <left style="thin">
        <color theme="3" tint="-0.4999699890613556"/>
      </left>
      <right>
        <color indexed="63"/>
      </right>
      <top style="thin">
        <color theme="3" tint="-0.4999699890613556"/>
      </top>
      <bottom style="thin">
        <color theme="3" tint="-0.4999699890613556"/>
      </bottom>
    </border>
    <border>
      <left>
        <color indexed="63"/>
      </left>
      <right style="thin">
        <color theme="3" tint="-0.4999699890613556"/>
      </right>
      <top style="thin">
        <color theme="3" tint="-0.4999699890613556"/>
      </top>
      <bottom style="thin">
        <color theme="3" tint="-0.4999699890613556"/>
      </bottom>
    </border>
    <border>
      <left style="thin"/>
      <right>
        <color indexed="63"/>
      </right>
      <top style="thin"/>
      <bottom>
        <color indexed="63"/>
      </bottom>
    </border>
    <border>
      <left style="thin"/>
      <right style="medium"/>
      <top style="thin"/>
      <bottom style="medium">
        <color indexed="8"/>
      </bottom>
    </border>
    <border>
      <left style="thin"/>
      <right style="medium"/>
      <top style="medium">
        <color indexed="8"/>
      </top>
      <bottom style="medium"/>
    </border>
    <border>
      <left style="thin"/>
      <right style="thin"/>
      <top style="thin"/>
      <bottom>
        <color indexed="63"/>
      </bottom>
    </border>
    <border>
      <left style="thin">
        <color indexed="8"/>
      </left>
      <right style="thin">
        <color indexed="8"/>
      </right>
      <top style="thin"/>
      <bottom style="medium">
        <color indexed="8"/>
      </bottom>
    </border>
    <border>
      <left style="thin">
        <color indexed="8"/>
      </left>
      <right style="thin">
        <color indexed="8"/>
      </right>
      <top style="medium">
        <color indexed="8"/>
      </top>
      <bottom>
        <color indexed="63"/>
      </bottom>
    </border>
    <border>
      <left style="thin">
        <color indexed="8"/>
      </left>
      <right/>
      <top style="thin"/>
      <bottom style="medium">
        <color indexed="8"/>
      </bottom>
    </border>
    <border>
      <left style="thin">
        <color indexed="8"/>
      </left>
      <right>
        <color indexed="63"/>
      </right>
      <top style="medium">
        <color indexed="8"/>
      </top>
      <bottom>
        <color indexed="63"/>
      </bottom>
    </border>
    <border>
      <left style="medium"/>
      <right>
        <color indexed="63"/>
      </right>
      <top style="thin"/>
      <bottom>
        <color indexed="63"/>
      </bottom>
    </border>
    <border>
      <left style="medium">
        <color indexed="8"/>
      </left>
      <right>
        <color indexed="63"/>
      </right>
      <top style="thin"/>
      <bottom>
        <color indexed="63"/>
      </bottom>
    </border>
    <border>
      <left style="medium"/>
      <right style="medium"/>
      <top style="medium">
        <color indexed="8"/>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thin">
        <color theme="0" tint="-0.4999699890613556"/>
      </left>
      <right style="medium"/>
      <top style="medium"/>
      <bottom>
        <color indexed="63"/>
      </bottom>
    </border>
    <border>
      <left style="medium"/>
      <right style="thin"/>
      <top style="thin"/>
      <bottom>
        <color indexed="63"/>
      </bottom>
    </border>
    <border>
      <left/>
      <right style="thin">
        <color indexed="8"/>
      </right>
      <top style="thin"/>
      <bottom style="medium">
        <color indexed="8"/>
      </bottom>
    </border>
    <border>
      <left/>
      <right style="thin">
        <color indexed="8"/>
      </right>
      <top style="medium">
        <color indexed="8"/>
      </top>
      <bottom>
        <color indexed="63"/>
      </bottom>
    </border>
    <border>
      <left style="medium"/>
      <right style="thin"/>
      <top>
        <color indexed="63"/>
      </top>
      <bottom style="thin"/>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31">
    <xf numFmtId="0" fontId="0" fillId="0" borderId="0" xfId="0"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9" fillId="35" borderId="12" xfId="0" applyFont="1" applyFill="1" applyBorder="1" applyAlignment="1">
      <alignment horizontal="center" vertical="center"/>
    </xf>
    <xf numFmtId="0" fontId="9" fillId="36" borderId="12" xfId="0" applyFont="1" applyFill="1" applyBorder="1" applyAlignment="1">
      <alignment horizontal="center" vertical="center"/>
    </xf>
    <xf numFmtId="0" fontId="9" fillId="37"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53"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pplyProtection="1">
      <alignment/>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1" borderId="17" xfId="0" applyFont="1" applyFill="1" applyBorder="1" applyAlignment="1" applyProtection="1">
      <alignment vertical="center" wrapText="1"/>
      <protection/>
    </xf>
    <xf numFmtId="0" fontId="4" fillId="41" borderId="18" xfId="0" applyFont="1" applyFill="1" applyBorder="1" applyAlignment="1" applyProtection="1">
      <alignment vertical="center" wrapText="1"/>
      <protection/>
    </xf>
    <xf numFmtId="0" fontId="4" fillId="40" borderId="16" xfId="0" applyFont="1" applyFill="1" applyBorder="1" applyAlignment="1" applyProtection="1">
      <alignment horizontal="left" vertical="center" wrapText="1"/>
      <protection/>
    </xf>
    <xf numFmtId="0" fontId="5" fillId="36" borderId="15"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15"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41" borderId="19" xfId="0" applyFont="1" applyFill="1" applyBorder="1" applyAlignment="1" applyProtection="1">
      <alignment vertical="center" wrapText="1"/>
      <protection/>
    </xf>
    <xf numFmtId="0" fontId="4" fillId="40" borderId="20"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4" fillId="41" borderId="12" xfId="0" applyFont="1" applyFill="1" applyBorder="1" applyAlignment="1" applyProtection="1">
      <alignment vertical="center" wrapText="1"/>
      <protection/>
    </xf>
    <xf numFmtId="0" fontId="4" fillId="40" borderId="21"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4" fillId="44" borderId="12" xfId="0" applyFont="1" applyFill="1" applyBorder="1" applyAlignment="1" applyProtection="1">
      <alignment vertical="center" wrapText="1"/>
      <protection/>
    </xf>
    <xf numFmtId="0" fontId="4" fillId="44" borderId="22" xfId="0" applyFont="1" applyFill="1" applyBorder="1" applyAlignment="1" applyProtection="1">
      <alignment horizontal="center" vertical="center" wrapText="1"/>
      <protection/>
    </xf>
    <xf numFmtId="0" fontId="4" fillId="40" borderId="23"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9" borderId="24" xfId="0" applyFont="1" applyFill="1" applyBorder="1" applyAlignment="1" applyProtection="1">
      <alignment vertical="center" wrapText="1"/>
      <protection/>
    </xf>
    <xf numFmtId="0" fontId="4" fillId="39" borderId="16" xfId="0" applyFont="1" applyFill="1" applyBorder="1" applyAlignment="1" applyProtection="1">
      <alignment horizontal="center" vertical="center" wrapText="1"/>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54" fillId="0" borderId="0" xfId="0" applyNumberFormat="1" applyFont="1" applyBorder="1" applyAlignment="1" applyProtection="1">
      <alignment/>
      <protection locked="0"/>
    </xf>
    <xf numFmtId="0" fontId="54" fillId="0" borderId="0" xfId="0" applyNumberFormat="1" applyFont="1" applyFill="1" applyBorder="1" applyAlignment="1" applyProtection="1">
      <alignment/>
      <protection locked="0"/>
    </xf>
    <xf numFmtId="0" fontId="55"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vertical="center" wrapText="1"/>
      <protection locked="0"/>
    </xf>
    <xf numFmtId="0" fontId="56" fillId="0" borderId="0" xfId="0" applyNumberFormat="1" applyFont="1" applyFill="1" applyBorder="1" applyAlignment="1" applyProtection="1">
      <alignment/>
      <protection locked="0"/>
    </xf>
    <xf numFmtId="0" fontId="56" fillId="0" borderId="0" xfId="0" applyNumberFormat="1" applyFont="1" applyBorder="1" applyAlignment="1" applyProtection="1">
      <alignment/>
      <protection locked="0"/>
    </xf>
    <xf numFmtId="0" fontId="10" fillId="0" borderId="22" xfId="0" applyNumberFormat="1" applyFont="1" applyBorder="1" applyAlignment="1" applyProtection="1">
      <alignment horizontal="center" vertical="center"/>
      <protection locked="0"/>
    </xf>
    <xf numFmtId="0" fontId="4" fillId="41" borderId="22" xfId="0" applyNumberFormat="1" applyFont="1" applyFill="1" applyBorder="1" applyAlignment="1" applyProtection="1">
      <alignment horizontal="center" vertical="center" wrapText="1"/>
      <protection locked="0"/>
    </xf>
    <xf numFmtId="0" fontId="4" fillId="44" borderId="23"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locked="0"/>
    </xf>
    <xf numFmtId="0" fontId="9" fillId="0" borderId="0" xfId="53" applyNumberFormat="1" applyFont="1" applyFill="1" applyBorder="1" applyAlignment="1" applyProtection="1">
      <alignment horizontal="left" vertical="center" wrapText="1"/>
      <protection locked="0"/>
    </xf>
    <xf numFmtId="0" fontId="0" fillId="0" borderId="0" xfId="53" applyNumberFormat="1" applyFont="1" applyFill="1" applyBorder="1" applyAlignment="1" applyProtection="1">
      <alignment wrapText="1"/>
      <protection locked="0"/>
    </xf>
    <xf numFmtId="0" fontId="57" fillId="0" borderId="0" xfId="0" applyNumberFormat="1" applyFont="1" applyFill="1" applyBorder="1" applyAlignment="1" applyProtection="1">
      <alignment/>
      <protection locked="0"/>
    </xf>
    <xf numFmtId="0" fontId="9" fillId="0" borderId="12" xfId="0" applyNumberFormat="1" applyFont="1" applyFill="1" applyBorder="1" applyAlignment="1" applyProtection="1">
      <alignment horizontal="center" vertical="center" wrapText="1"/>
      <protection hidden="1"/>
    </xf>
    <xf numFmtId="0" fontId="54" fillId="0" borderId="0" xfId="0" applyNumberFormat="1" applyFont="1" applyFill="1" applyBorder="1" applyAlignment="1" applyProtection="1">
      <alignment/>
      <protection hidden="1"/>
    </xf>
    <xf numFmtId="0" fontId="55" fillId="0" borderId="0" xfId="0" applyNumberFormat="1" applyFont="1" applyFill="1" applyBorder="1" applyAlignment="1" applyProtection="1">
      <alignment/>
      <protection hidden="1"/>
    </xf>
    <xf numFmtId="0" fontId="10" fillId="0" borderId="25" xfId="0" applyNumberFormat="1" applyFont="1" applyBorder="1" applyAlignment="1" applyProtection="1">
      <alignment horizontal="center" vertical="center"/>
      <protection locked="0"/>
    </xf>
    <xf numFmtId="0" fontId="4" fillId="41" borderId="25" xfId="0" applyNumberFormat="1" applyFont="1" applyFill="1" applyBorder="1" applyAlignment="1" applyProtection="1">
      <alignment horizontal="center" vertical="center" wrapText="1"/>
      <protection locked="0"/>
    </xf>
    <xf numFmtId="0" fontId="4" fillId="44" borderId="26" xfId="0"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protection locked="0"/>
    </xf>
    <xf numFmtId="0" fontId="53" fillId="0" borderId="12" xfId="0" applyFont="1" applyFill="1" applyBorder="1" applyAlignment="1" applyProtection="1">
      <alignment horizontal="left" vertical="center" wrapText="1"/>
      <protection locked="0"/>
    </xf>
    <xf numFmtId="0" fontId="53" fillId="0" borderId="12" xfId="0" applyFont="1" applyFill="1" applyBorder="1" applyAlignment="1" applyProtection="1">
      <alignment vertical="center" wrapText="1"/>
      <protection locked="0"/>
    </xf>
    <xf numFmtId="0" fontId="53" fillId="0" borderId="12" xfId="0" applyFont="1" applyFill="1" applyBorder="1" applyAlignment="1" applyProtection="1">
      <alignment horizontal="center" vertical="center" wrapText="1"/>
      <protection locked="0"/>
    </xf>
    <xf numFmtId="0" fontId="53" fillId="45" borderId="12" xfId="0" applyFont="1" applyFill="1" applyBorder="1" applyAlignment="1" applyProtection="1">
      <alignment horizontal="left" vertical="center" wrapText="1"/>
      <protection locked="0"/>
    </xf>
    <xf numFmtId="0" fontId="53" fillId="0" borderId="12" xfId="0" applyFont="1" applyBorder="1" applyAlignment="1" applyProtection="1">
      <alignment horizontal="left" vertical="center" wrapText="1"/>
      <protection locked="0"/>
    </xf>
    <xf numFmtId="0" fontId="53" fillId="0" borderId="12" xfId="0" applyFont="1" applyBorder="1" applyAlignment="1" applyProtection="1">
      <alignment horizontal="center" vertical="center"/>
      <protection locked="0"/>
    </xf>
    <xf numFmtId="0" fontId="53" fillId="0" borderId="22" xfId="0" applyFont="1" applyFill="1" applyBorder="1" applyAlignment="1" applyProtection="1">
      <alignment horizontal="left" vertical="center" wrapText="1"/>
      <protection locked="0"/>
    </xf>
    <xf numFmtId="0" fontId="53" fillId="0" borderId="22" xfId="0" applyFont="1" applyFill="1" applyBorder="1" applyAlignment="1" applyProtection="1">
      <alignment horizontal="center" vertical="center" wrapText="1"/>
      <protection locked="0"/>
    </xf>
    <xf numFmtId="0" fontId="53" fillId="0" borderId="19" xfId="0" applyFont="1" applyFill="1" applyBorder="1" applyAlignment="1" applyProtection="1">
      <alignment horizontal="left" vertical="center" wrapText="1"/>
      <protection locked="0"/>
    </xf>
    <xf numFmtId="0" fontId="53" fillId="0" borderId="19" xfId="0"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hidden="1"/>
    </xf>
    <xf numFmtId="0" fontId="9" fillId="0" borderId="22" xfId="0" applyNumberFormat="1" applyFont="1" applyFill="1" applyBorder="1" applyAlignment="1" applyProtection="1">
      <alignment horizontal="center" vertical="center" wrapText="1"/>
      <protection hidden="1"/>
    </xf>
    <xf numFmtId="0" fontId="7" fillId="46" borderId="28" xfId="0" applyNumberFormat="1" applyFont="1" applyFill="1" applyBorder="1" applyAlignment="1" applyProtection="1">
      <alignment horizontal="center"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30" xfId="0" applyNumberFormat="1" applyFont="1" applyFill="1" applyBorder="1" applyAlignment="1" applyProtection="1">
      <alignment horizontal="center" vertical="center" wrapText="1"/>
      <protection locked="0"/>
    </xf>
    <xf numFmtId="0" fontId="9" fillId="0" borderId="31" xfId="0" applyNumberFormat="1" applyFont="1" applyFill="1" applyBorder="1" applyAlignment="1" applyProtection="1">
      <alignment horizontal="center" vertical="center" wrapText="1"/>
      <protection locked="0"/>
    </xf>
    <xf numFmtId="0" fontId="7" fillId="46" borderId="32" xfId="0" applyNumberFormat="1" applyFont="1" applyFill="1" applyBorder="1" applyAlignment="1" applyProtection="1">
      <alignment horizontal="center" vertical="center" wrapText="1"/>
      <protection locked="0"/>
    </xf>
    <xf numFmtId="0" fontId="53" fillId="0" borderId="33" xfId="0"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protection hidden="1"/>
    </xf>
    <xf numFmtId="0" fontId="53" fillId="0" borderId="34" xfId="0" applyFont="1" applyFill="1" applyBorder="1" applyAlignment="1" applyProtection="1">
      <alignment horizontal="center" vertical="center" wrapText="1"/>
      <protection locked="0"/>
    </xf>
    <xf numFmtId="0" fontId="0" fillId="0" borderId="21" xfId="0" applyNumberFormat="1" applyBorder="1" applyAlignment="1" applyProtection="1">
      <alignment horizontal="center" vertical="center"/>
      <protection hidden="1"/>
    </xf>
    <xf numFmtId="0" fontId="53" fillId="0" borderId="34" xfId="0" applyFont="1" applyBorder="1" applyAlignment="1" applyProtection="1">
      <alignment horizontal="center" vertical="center"/>
      <protection locked="0"/>
    </xf>
    <xf numFmtId="0" fontId="53" fillId="0" borderId="35" xfId="0" applyFont="1" applyFill="1" applyBorder="1" applyAlignment="1" applyProtection="1">
      <alignment horizontal="center" vertical="center" wrapText="1"/>
      <protection locked="0"/>
    </xf>
    <xf numFmtId="0" fontId="0" fillId="0" borderId="23" xfId="0" applyNumberFormat="1" applyBorder="1" applyAlignment="1" applyProtection="1">
      <alignment horizontal="center" vertical="center"/>
      <protection hidden="1"/>
    </xf>
    <xf numFmtId="0" fontId="7" fillId="46" borderId="36" xfId="0" applyNumberFormat="1" applyFont="1" applyFill="1" applyBorder="1" applyAlignment="1" applyProtection="1">
      <alignment horizontal="center" vertical="center" wrapText="1"/>
      <protection locked="0"/>
    </xf>
    <xf numFmtId="0" fontId="58" fillId="0" borderId="33" xfId="0" applyFont="1" applyFill="1" applyBorder="1" applyAlignment="1" applyProtection="1">
      <alignment horizontal="center" vertical="center" wrapText="1"/>
      <protection locked="0"/>
    </xf>
    <xf numFmtId="0" fontId="58" fillId="0" borderId="34" xfId="0" applyFont="1" applyFill="1" applyBorder="1" applyAlignment="1" applyProtection="1">
      <alignment horizontal="center" vertical="center" wrapText="1"/>
      <protection locked="0"/>
    </xf>
    <xf numFmtId="0" fontId="52" fillId="0" borderId="34" xfId="0" applyFont="1" applyFill="1" applyBorder="1" applyAlignment="1" applyProtection="1">
      <alignment horizontal="center" vertical="center" wrapText="1"/>
      <protection locked="0"/>
    </xf>
    <xf numFmtId="0" fontId="58" fillId="0" borderId="35" xfId="0" applyFont="1" applyFill="1" applyBorder="1" applyAlignment="1" applyProtection="1">
      <alignment horizontal="center" vertical="center" wrapText="1"/>
      <protection locked="0"/>
    </xf>
    <xf numFmtId="0" fontId="58" fillId="0" borderId="37" xfId="0" applyFont="1" applyFill="1" applyBorder="1" applyAlignment="1" applyProtection="1">
      <alignment horizontal="center" vertical="center" wrapText="1"/>
      <protection locked="0"/>
    </xf>
    <xf numFmtId="0" fontId="53" fillId="45" borderId="19" xfId="0" applyFont="1" applyFill="1" applyBorder="1" applyAlignment="1" applyProtection="1">
      <alignment horizontal="center" vertical="center" wrapText="1"/>
      <protection locked="0"/>
    </xf>
    <xf numFmtId="0" fontId="53" fillId="0" borderId="38" xfId="0" applyFont="1" applyFill="1" applyBorder="1" applyAlignment="1" applyProtection="1">
      <alignment horizontal="center" vertical="center" wrapText="1"/>
      <protection locked="0"/>
    </xf>
    <xf numFmtId="0" fontId="53" fillId="0" borderId="30" xfId="0" applyFont="1" applyFill="1" applyBorder="1" applyAlignment="1" applyProtection="1">
      <alignment horizontal="left" vertical="center" wrapText="1"/>
      <protection locked="0"/>
    </xf>
    <xf numFmtId="0" fontId="53" fillId="0" borderId="21" xfId="0" applyFont="1" applyBorder="1" applyAlignment="1" applyProtection="1">
      <alignment horizontal="left" vertical="center" wrapText="1"/>
      <protection locked="0"/>
    </xf>
    <xf numFmtId="0" fontId="53"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2" fillId="0" borderId="12" xfId="0" applyFont="1" applyBorder="1" applyAlignment="1" applyProtection="1">
      <alignment horizontal="center" vertical="center" wrapText="1"/>
      <protection locked="0"/>
    </xf>
    <xf numFmtId="0" fontId="53" fillId="0" borderId="21" xfId="0" applyFont="1" applyFill="1" applyBorder="1" applyAlignment="1" applyProtection="1">
      <alignment horizontal="left" vertical="center" wrapText="1"/>
      <protection locked="0"/>
    </xf>
    <xf numFmtId="0" fontId="53" fillId="0" borderId="39" xfId="0" applyFont="1" applyFill="1" applyBorder="1" applyAlignment="1" applyProtection="1">
      <alignment horizontal="center" vertical="center" wrapText="1"/>
      <protection locked="0"/>
    </xf>
    <xf numFmtId="0" fontId="53" fillId="0" borderId="31" xfId="0" applyFont="1" applyFill="1" applyBorder="1" applyAlignment="1" applyProtection="1">
      <alignment horizontal="left" vertical="center" wrapText="1"/>
      <protection locked="0"/>
    </xf>
    <xf numFmtId="0" fontId="53" fillId="0" borderId="22" xfId="0" applyFont="1" applyBorder="1" applyAlignment="1" applyProtection="1">
      <alignment horizontal="left" vertical="center" wrapText="1"/>
      <protection locked="0"/>
    </xf>
    <xf numFmtId="0" fontId="53" fillId="0" borderId="23" xfId="0" applyFont="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60" fillId="0" borderId="19" xfId="0" applyFont="1" applyFill="1" applyBorder="1" applyAlignment="1" applyProtection="1">
      <alignment vertical="center" wrapText="1"/>
      <protection locked="0"/>
    </xf>
    <xf numFmtId="0" fontId="59" fillId="0" borderId="40" xfId="0" applyFont="1" applyFill="1" applyBorder="1" applyAlignment="1" applyProtection="1">
      <alignment horizontal="center" vertical="center" wrapText="1"/>
      <protection locked="0"/>
    </xf>
    <xf numFmtId="0" fontId="59" fillId="0" borderId="29" xfId="0" applyFont="1" applyFill="1" applyBorder="1" applyAlignment="1" applyProtection="1">
      <alignment horizontal="left" vertical="center" wrapText="1"/>
      <protection locked="0"/>
    </xf>
    <xf numFmtId="0" fontId="59" fillId="45" borderId="19"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left" vertical="center" wrapText="1"/>
      <protection locked="0"/>
    </xf>
    <xf numFmtId="0" fontId="59" fillId="0" borderId="12" xfId="0" applyFont="1" applyFill="1" applyBorder="1" applyAlignment="1" applyProtection="1">
      <alignment vertical="center" wrapText="1"/>
      <protection locked="0"/>
    </xf>
    <xf numFmtId="0" fontId="59" fillId="0" borderId="38" xfId="0" applyFont="1" applyFill="1" applyBorder="1" applyAlignment="1" applyProtection="1">
      <alignment horizontal="center" vertical="center" wrapText="1"/>
      <protection locked="0"/>
    </xf>
    <xf numFmtId="0" fontId="59" fillId="0" borderId="30" xfId="0" applyFont="1" applyFill="1" applyBorder="1" applyAlignment="1" applyProtection="1">
      <alignment horizontal="left" vertical="center" wrapText="1"/>
      <protection locked="0"/>
    </xf>
    <xf numFmtId="0" fontId="59" fillId="45" borderId="25"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center" vertical="center" wrapText="1"/>
      <protection locked="0"/>
    </xf>
    <xf numFmtId="0" fontId="59" fillId="45" borderId="20" xfId="0" applyFont="1" applyFill="1" applyBorder="1" applyAlignment="1" applyProtection="1">
      <alignment horizontal="left" vertical="center" wrapText="1"/>
      <protection locked="0"/>
    </xf>
    <xf numFmtId="0" fontId="59" fillId="45" borderId="26" xfId="0" applyFont="1" applyFill="1" applyBorder="1" applyAlignment="1" applyProtection="1">
      <alignment horizontal="left" vertical="center" wrapText="1"/>
      <protection locked="0"/>
    </xf>
    <xf numFmtId="0" fontId="60" fillId="0" borderId="12"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59" fillId="0" borderId="12" xfId="0" applyFont="1" applyBorder="1" applyAlignment="1" applyProtection="1">
      <alignment horizontal="center" vertical="center" wrapText="1"/>
      <protection locked="0"/>
    </xf>
    <xf numFmtId="0" fontId="59" fillId="0" borderId="21" xfId="0" applyFont="1" applyBorder="1" applyAlignment="1" applyProtection="1">
      <alignment horizontal="left" vertical="center" wrapText="1"/>
      <protection locked="0"/>
    </xf>
    <xf numFmtId="0" fontId="59" fillId="0" borderId="12" xfId="0" applyFont="1" applyBorder="1" applyAlignment="1" applyProtection="1">
      <alignment horizontal="center" vertical="center"/>
      <protection locked="0"/>
    </xf>
    <xf numFmtId="0" fontId="60" fillId="0" borderId="30" xfId="0" applyFont="1" applyFill="1" applyBorder="1" applyAlignment="1" applyProtection="1">
      <alignment horizontal="left" vertical="center" wrapText="1"/>
      <protection locked="0"/>
    </xf>
    <xf numFmtId="0" fontId="60" fillId="0" borderId="3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left" vertical="center" wrapText="1"/>
      <protection locked="0"/>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5" fillId="38" borderId="44"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33" borderId="45"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40" borderId="48"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5" fillId="42" borderId="44" xfId="0" applyFont="1" applyFill="1" applyBorder="1" applyAlignment="1" applyProtection="1">
      <alignment horizontal="center" vertical="center" wrapText="1"/>
      <protection/>
    </xf>
    <xf numFmtId="0" fontId="5" fillId="42" borderId="16" xfId="0" applyFont="1" applyFill="1" applyBorder="1" applyAlignment="1" applyProtection="1">
      <alignment horizontal="center" vertical="center" wrapText="1"/>
      <protection/>
    </xf>
    <xf numFmtId="0" fontId="5" fillId="43" borderId="44" xfId="0" applyFont="1" applyFill="1" applyBorder="1" applyAlignment="1" applyProtection="1">
      <alignment horizontal="center" vertical="center" wrapText="1"/>
      <protection/>
    </xf>
    <xf numFmtId="0" fontId="5" fillId="43" borderId="16"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4" fillId="39" borderId="49"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protection/>
    </xf>
    <xf numFmtId="0" fontId="4" fillId="41" borderId="49" xfId="0" applyFont="1" applyFill="1" applyBorder="1" applyAlignment="1" applyProtection="1">
      <alignment horizontal="center" vertical="center" wrapText="1"/>
      <protection/>
    </xf>
    <xf numFmtId="0" fontId="4" fillId="41" borderId="18" xfId="0" applyFont="1" applyFill="1" applyBorder="1" applyAlignment="1" applyProtection="1">
      <alignment horizontal="center" vertical="center" wrapText="1"/>
      <protection/>
    </xf>
    <xf numFmtId="0" fontId="4" fillId="44" borderId="46" xfId="0" applyFont="1" applyFill="1" applyBorder="1" applyAlignment="1" applyProtection="1">
      <alignment horizontal="center" vertical="center" wrapText="1"/>
      <protection/>
    </xf>
    <xf numFmtId="0" fontId="4" fillId="44" borderId="49" xfId="0" applyFont="1" applyFill="1" applyBorder="1" applyAlignment="1" applyProtection="1">
      <alignment horizontal="center" vertical="center" wrapText="1"/>
      <protection/>
    </xf>
    <xf numFmtId="0" fontId="4" fillId="44" borderId="18" xfId="0" applyFont="1" applyFill="1" applyBorder="1" applyAlignment="1" applyProtection="1">
      <alignment horizontal="center" vertical="center" wrapText="1"/>
      <protection/>
    </xf>
    <xf numFmtId="0" fontId="4" fillId="41" borderId="33" xfId="0" applyFont="1" applyFill="1" applyBorder="1" applyAlignment="1" applyProtection="1">
      <alignment horizontal="center" vertical="center" wrapText="1"/>
      <protection/>
    </xf>
    <xf numFmtId="0" fontId="4" fillId="41" borderId="34" xfId="0" applyFont="1" applyFill="1" applyBorder="1" applyAlignment="1" applyProtection="1">
      <alignment horizontal="center" vertical="center" wrapText="1"/>
      <protection/>
    </xf>
    <xf numFmtId="0" fontId="5" fillId="36" borderId="44"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3" fillId="0" borderId="50" xfId="0" applyFont="1" applyBorder="1" applyAlignment="1" applyProtection="1">
      <alignment vertical="center" wrapText="1"/>
      <protection/>
    </xf>
    <xf numFmtId="0" fontId="4" fillId="39" borderId="37" xfId="0" applyFont="1" applyFill="1" applyBorder="1" applyAlignment="1" applyProtection="1">
      <alignment horizontal="center" vertical="center" wrapText="1"/>
      <protection/>
    </xf>
    <xf numFmtId="0" fontId="4" fillId="39" borderId="51" xfId="0" applyFont="1" applyFill="1" applyBorder="1" applyAlignment="1" applyProtection="1">
      <alignment horizontal="center" vertical="center" wrapText="1"/>
      <protection/>
    </xf>
    <xf numFmtId="0" fontId="4" fillId="39" borderId="52" xfId="0" applyFont="1" applyFill="1" applyBorder="1" applyAlignment="1" applyProtection="1">
      <alignment horizontal="center" vertical="center" wrapText="1"/>
      <protection/>
    </xf>
    <xf numFmtId="0" fontId="4" fillId="40" borderId="53" xfId="0" applyFont="1" applyFill="1" applyBorder="1" applyAlignment="1" applyProtection="1">
      <alignment horizontal="center" vertical="center" wrapText="1"/>
      <protection/>
    </xf>
    <xf numFmtId="0" fontId="4" fillId="40" borderId="54" xfId="0" applyFont="1" applyFill="1" applyBorder="1" applyAlignment="1" applyProtection="1">
      <alignment horizontal="center" vertical="center" wrapText="1"/>
      <protection/>
    </xf>
    <xf numFmtId="0" fontId="4" fillId="40" borderId="55" xfId="0" applyFont="1" applyFill="1" applyBorder="1" applyAlignment="1" applyProtection="1">
      <alignment horizontal="center" vertical="center" wrapText="1"/>
      <protection/>
    </xf>
    <xf numFmtId="0" fontId="4" fillId="40" borderId="56"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 vertical="center" wrapText="1"/>
      <protection/>
    </xf>
    <xf numFmtId="0" fontId="4" fillId="40" borderId="57" xfId="0" applyFont="1" applyFill="1" applyBorder="1" applyAlignment="1" applyProtection="1">
      <alignment horizontal="center" vertical="center" wrapText="1"/>
      <protection/>
    </xf>
    <xf numFmtId="0" fontId="5" fillId="42" borderId="14"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4" fillId="44" borderId="34" xfId="0" applyFont="1" applyFill="1" applyBorder="1" applyAlignment="1" applyProtection="1">
      <alignment horizontal="center" vertical="center" wrapText="1"/>
      <protection/>
    </xf>
    <xf numFmtId="0" fontId="4" fillId="44" borderId="35" xfId="0" applyFont="1" applyFill="1" applyBorder="1" applyAlignment="1" applyProtection="1">
      <alignment horizontal="center" vertical="center" wrapText="1"/>
      <protection/>
    </xf>
    <xf numFmtId="0" fontId="52" fillId="0" borderId="58" xfId="0" applyFont="1" applyFill="1" applyBorder="1" applyAlignment="1">
      <alignment horizontal="center"/>
    </xf>
    <xf numFmtId="0" fontId="52" fillId="0" borderId="59" xfId="0" applyFont="1" applyFill="1" applyBorder="1" applyAlignment="1">
      <alignment horizontal="center"/>
    </xf>
    <xf numFmtId="0" fontId="61" fillId="0" borderId="60" xfId="0" applyFont="1" applyFill="1" applyBorder="1" applyAlignment="1">
      <alignment horizontal="center"/>
    </xf>
    <xf numFmtId="0" fontId="61" fillId="0" borderId="61" xfId="0" applyFont="1" applyFill="1" applyBorder="1" applyAlignment="1">
      <alignment horizontal="center"/>
    </xf>
    <xf numFmtId="0" fontId="62" fillId="0" borderId="0" xfId="0" applyNumberFormat="1" applyFont="1" applyBorder="1" applyAlignment="1" applyProtection="1">
      <alignment horizontal="center"/>
      <protection locked="0"/>
    </xf>
    <xf numFmtId="0" fontId="7" fillId="46" borderId="30" xfId="0" applyNumberFormat="1" applyFont="1" applyFill="1" applyBorder="1" applyAlignment="1" applyProtection="1">
      <alignment horizontal="center" vertical="center" wrapText="1"/>
      <protection locked="0"/>
    </xf>
    <xf numFmtId="0" fontId="7" fillId="46" borderId="62" xfId="0" applyNumberFormat="1" applyFont="1" applyFill="1" applyBorder="1" applyAlignment="1" applyProtection="1">
      <alignment horizontal="center" vertical="center" wrapText="1"/>
      <protection locked="0"/>
    </xf>
    <xf numFmtId="0" fontId="7" fillId="46" borderId="63" xfId="0" applyNumberFormat="1" applyFont="1" applyFill="1" applyBorder="1" applyAlignment="1" applyProtection="1">
      <alignment horizontal="center" vertical="center" wrapText="1"/>
      <protection locked="0"/>
    </xf>
    <xf numFmtId="0" fontId="7" fillId="46" borderId="64" xfId="0" applyNumberFormat="1" applyFont="1" applyFill="1" applyBorder="1" applyAlignment="1" applyProtection="1">
      <alignment horizontal="center" vertical="center" wrapText="1"/>
      <protection locked="0"/>
    </xf>
    <xf numFmtId="0" fontId="7" fillId="46" borderId="12" xfId="0" applyNumberFormat="1" applyFont="1" applyFill="1" applyBorder="1" applyAlignment="1" applyProtection="1">
      <alignment horizontal="center" vertical="center" wrapText="1"/>
      <protection locked="0"/>
    </xf>
    <xf numFmtId="0" fontId="7" fillId="46" borderId="65" xfId="0" applyNumberFormat="1" applyFont="1" applyFill="1" applyBorder="1" applyAlignment="1" applyProtection="1">
      <alignment horizontal="center" vertical="center" wrapText="1"/>
      <protection locked="0"/>
    </xf>
    <xf numFmtId="0" fontId="7" fillId="46" borderId="66" xfId="0" applyNumberFormat="1" applyFont="1" applyFill="1" applyBorder="1" applyAlignment="1" applyProtection="1">
      <alignment horizontal="center" vertical="center" wrapText="1"/>
      <protection locked="0"/>
    </xf>
    <xf numFmtId="0" fontId="7" fillId="46" borderId="67" xfId="0" applyNumberFormat="1" applyFont="1" applyFill="1" applyBorder="1" applyAlignment="1" applyProtection="1">
      <alignment horizontal="center" vertical="center" wrapText="1"/>
      <protection locked="0"/>
    </xf>
    <xf numFmtId="0" fontId="7" fillId="46" borderId="68" xfId="0" applyNumberFormat="1" applyFont="1" applyFill="1" applyBorder="1" applyAlignment="1" applyProtection="1">
      <alignment horizontal="center" vertical="center" wrapText="1"/>
      <protection locked="0"/>
    </xf>
    <xf numFmtId="0" fontId="7" fillId="46" borderId="69" xfId="0" applyNumberFormat="1" applyFont="1" applyFill="1" applyBorder="1" applyAlignment="1" applyProtection="1">
      <alignment horizontal="center" vertical="center" wrapText="1"/>
      <protection locked="0"/>
    </xf>
    <xf numFmtId="0" fontId="7" fillId="47" borderId="70" xfId="0" applyNumberFormat="1" applyFont="1" applyFill="1" applyBorder="1" applyAlignment="1" applyProtection="1">
      <alignment horizontal="center" vertical="center"/>
      <protection locked="0"/>
    </xf>
    <xf numFmtId="0" fontId="7" fillId="47" borderId="71" xfId="0" applyNumberFormat="1" applyFont="1" applyFill="1" applyBorder="1" applyAlignment="1" applyProtection="1">
      <alignment horizontal="center" vertical="center"/>
      <protection locked="0"/>
    </xf>
    <xf numFmtId="0" fontId="8" fillId="0" borderId="72" xfId="0" applyNumberFormat="1" applyFont="1" applyFill="1" applyBorder="1" applyAlignment="1" applyProtection="1">
      <alignment horizontal="center" vertical="center" textRotation="90" wrapText="1"/>
      <protection locked="0"/>
    </xf>
    <xf numFmtId="0" fontId="8" fillId="0" borderId="73" xfId="0" applyNumberFormat="1" applyFont="1" applyFill="1" applyBorder="1" applyAlignment="1" applyProtection="1">
      <alignment horizontal="center" vertical="center" textRotation="90" wrapText="1"/>
      <protection locked="0"/>
    </xf>
    <xf numFmtId="0" fontId="0" fillId="0" borderId="73" xfId="0" applyBorder="1" applyAlignment="1" applyProtection="1">
      <alignment horizontal="center" vertical="center" textRotation="90" wrapText="1"/>
      <protection locked="0"/>
    </xf>
    <xf numFmtId="0" fontId="0" fillId="0" borderId="74" xfId="0" applyBorder="1" applyAlignment="1" applyProtection="1">
      <alignment horizontal="center" vertical="center" textRotation="90" wrapText="1"/>
      <protection locked="0"/>
    </xf>
    <xf numFmtId="0" fontId="8" fillId="48" borderId="75" xfId="0" applyNumberFormat="1" applyFont="1" applyFill="1" applyBorder="1" applyAlignment="1" applyProtection="1">
      <alignment horizontal="center" vertical="center"/>
      <protection locked="0"/>
    </xf>
    <xf numFmtId="0" fontId="8" fillId="48" borderId="76" xfId="0" applyNumberFormat="1" applyFont="1" applyFill="1" applyBorder="1" applyAlignment="1" applyProtection="1">
      <alignment horizontal="center" vertical="center"/>
      <protection locked="0"/>
    </xf>
    <xf numFmtId="0" fontId="8" fillId="48" borderId="77" xfId="0" applyNumberFormat="1" applyFont="1" applyFill="1" applyBorder="1" applyAlignment="1" applyProtection="1">
      <alignment horizontal="center" vertical="center"/>
      <protection locked="0"/>
    </xf>
    <xf numFmtId="0" fontId="7" fillId="49" borderId="34" xfId="0" applyNumberFormat="1" applyFont="1" applyFill="1" applyBorder="1" applyAlignment="1" applyProtection="1">
      <alignment horizontal="center" vertical="center"/>
      <protection locked="0"/>
    </xf>
    <xf numFmtId="0" fontId="7" fillId="49" borderId="78" xfId="0" applyNumberFormat="1" applyFont="1" applyFill="1" applyBorder="1" applyAlignment="1" applyProtection="1">
      <alignment horizontal="center" vertical="center"/>
      <protection locked="0"/>
    </xf>
    <xf numFmtId="0" fontId="7" fillId="46" borderId="79" xfId="0" applyNumberFormat="1" applyFont="1" applyFill="1" applyBorder="1" applyAlignment="1" applyProtection="1">
      <alignment horizontal="center" vertical="center" wrapText="1"/>
      <protection locked="0"/>
    </xf>
    <xf numFmtId="0" fontId="7" fillId="46" borderId="80" xfId="0" applyNumberFormat="1" applyFont="1" applyFill="1" applyBorder="1" applyAlignment="1" applyProtection="1">
      <alignment horizontal="center" vertical="center" wrapText="1"/>
      <protection locked="0"/>
    </xf>
    <xf numFmtId="0" fontId="8" fillId="0" borderId="81" xfId="0" applyNumberFormat="1" applyFont="1" applyBorder="1" applyAlignment="1" applyProtection="1">
      <alignment horizontal="center" vertical="center" wrapText="1"/>
      <protection locked="0"/>
    </xf>
    <xf numFmtId="0" fontId="8" fillId="0" borderId="35" xfId="0" applyNumberFormat="1" applyFont="1" applyBorder="1" applyAlignment="1" applyProtection="1">
      <alignment horizontal="center" vertical="center" wrapText="1"/>
      <protection locked="0"/>
    </xf>
    <xf numFmtId="0" fontId="9" fillId="0" borderId="82" xfId="0" applyNumberFormat="1" applyFont="1" applyBorder="1" applyAlignment="1" applyProtection="1">
      <alignment horizontal="center"/>
      <protection locked="0"/>
    </xf>
    <xf numFmtId="0" fontId="9" fillId="0" borderId="83" xfId="0" applyNumberFormat="1" applyFont="1" applyBorder="1" applyAlignment="1" applyProtection="1">
      <alignment horizontal="center"/>
      <protection locked="0"/>
    </xf>
    <xf numFmtId="0" fontId="8" fillId="48" borderId="53" xfId="0" applyNumberFormat="1" applyFont="1" applyFill="1" applyBorder="1" applyAlignment="1" applyProtection="1">
      <alignment horizontal="center" vertical="center"/>
      <protection locked="0"/>
    </xf>
    <xf numFmtId="0" fontId="8" fillId="48" borderId="54" xfId="0" applyNumberFormat="1" applyFont="1" applyFill="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12" fillId="0" borderId="12" xfId="0" applyNumberFormat="1" applyFont="1" applyBorder="1" applyAlignment="1" applyProtection="1">
      <alignment horizontal="left" vertical="center"/>
      <protection locked="0"/>
    </xf>
    <xf numFmtId="0" fontId="11" fillId="0" borderId="12" xfId="0" applyNumberFormat="1" applyFont="1" applyBorder="1" applyAlignment="1" applyProtection="1">
      <alignment horizontal="center" vertical="center"/>
      <protection locked="0"/>
    </xf>
    <xf numFmtId="0" fontId="7" fillId="48" borderId="84" xfId="0" applyNumberFormat="1" applyFont="1" applyFill="1" applyBorder="1" applyAlignment="1" applyProtection="1">
      <alignment horizontal="center" vertical="center"/>
      <protection locked="0"/>
    </xf>
    <xf numFmtId="0" fontId="7" fillId="48" borderId="85" xfId="0" applyNumberFormat="1" applyFont="1" applyFill="1" applyBorder="1" applyAlignment="1" applyProtection="1">
      <alignment horizontal="center" vertical="center"/>
      <protection locked="0"/>
    </xf>
    <xf numFmtId="0" fontId="8" fillId="48" borderId="86" xfId="0" applyNumberFormat="1" applyFont="1" applyFill="1" applyBorder="1" applyAlignment="1" applyProtection="1">
      <alignment horizontal="center" vertical="center"/>
      <protection locked="0"/>
    </xf>
    <xf numFmtId="0" fontId="8" fillId="48" borderId="87" xfId="0" applyNumberFormat="1" applyFont="1" applyFill="1" applyBorder="1" applyAlignment="1" applyProtection="1">
      <alignment horizontal="center" vertical="center"/>
      <protection locked="0"/>
    </xf>
    <xf numFmtId="0" fontId="8" fillId="48" borderId="88" xfId="0" applyNumberFormat="1" applyFont="1" applyFill="1" applyBorder="1" applyAlignment="1" applyProtection="1">
      <alignment horizontal="center" vertical="center"/>
      <protection locked="0"/>
    </xf>
    <xf numFmtId="0" fontId="7" fillId="46" borderId="89" xfId="0" applyNumberFormat="1" applyFont="1" applyFill="1" applyBorder="1" applyAlignment="1" applyProtection="1">
      <alignment horizontal="center" vertical="center" wrapText="1"/>
      <protection locked="0"/>
    </xf>
    <xf numFmtId="0" fontId="0" fillId="0" borderId="0" xfId="0" applyNumberFormat="1" applyAlignment="1" applyProtection="1">
      <alignment horizontal="center"/>
      <protection locked="0"/>
    </xf>
    <xf numFmtId="14" fontId="11" fillId="0" borderId="12" xfId="0" applyNumberFormat="1" applyFont="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11">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171450</xdr:rowOff>
    </xdr:from>
    <xdr:to>
      <xdr:col>2</xdr:col>
      <xdr:colOff>1400175</xdr:colOff>
      <xdr:row>7</xdr:row>
      <xdr:rowOff>28575</xdr:rowOff>
    </xdr:to>
    <xdr:pic>
      <xdr:nvPicPr>
        <xdr:cNvPr id="1" name="Imagen 2"/>
        <xdr:cNvPicPr preferRelativeResize="1">
          <a:picLocks noChangeAspect="1"/>
        </xdr:cNvPicPr>
      </xdr:nvPicPr>
      <xdr:blipFill>
        <a:blip r:embed="rId1"/>
        <a:stretch>
          <a:fillRect/>
        </a:stretch>
      </xdr:blipFill>
      <xdr:spPr>
        <a:xfrm>
          <a:off x="1866900" y="533400"/>
          <a:ext cx="733425" cy="771525"/>
        </a:xfrm>
        <a:prstGeom prst="rect">
          <a:avLst/>
        </a:prstGeom>
        <a:noFill/>
        <a:ln w="9525" cmpd="sng">
          <a:noFill/>
        </a:ln>
      </xdr:spPr>
    </xdr:pic>
    <xdr:clientData/>
  </xdr:twoCellAnchor>
  <xdr:twoCellAnchor>
    <xdr:from>
      <xdr:col>0</xdr:col>
      <xdr:colOff>619125</xdr:colOff>
      <xdr:row>6</xdr:row>
      <xdr:rowOff>0</xdr:rowOff>
    </xdr:from>
    <xdr:to>
      <xdr:col>3</xdr:col>
      <xdr:colOff>1314450</xdr:colOff>
      <xdr:row>9</xdr:row>
      <xdr:rowOff>19050</xdr:rowOff>
    </xdr:to>
    <xdr:sp>
      <xdr:nvSpPr>
        <xdr:cNvPr id="2" name="CuadroTexto 1"/>
        <xdr:cNvSpPr txBox="1">
          <a:spLocks noChangeArrowheads="1"/>
        </xdr:cNvSpPr>
      </xdr:nvSpPr>
      <xdr:spPr>
        <a:xfrm>
          <a:off x="619125" y="1095375"/>
          <a:ext cx="3467100" cy="561975"/>
        </a:xfrm>
        <a:prstGeom prst="rect">
          <a:avLst/>
        </a:prstGeom>
        <a:noFill/>
        <a:ln w="9525" cmpd="sng">
          <a:noFill/>
        </a:ln>
      </xdr:spPr>
      <xdr:txBody>
        <a:bodyPr vertOverflow="clip" wrap="square"/>
        <a:p>
          <a:pPr algn="l">
            <a:defRPr/>
          </a:pPr>
          <a:r>
            <a:rPr lang="en-US" cap="none" sz="3200" b="1" i="0" u="none" baseline="0">
              <a:solidFill>
                <a:srgbClr val="000000"/>
              </a:solidFill>
            </a:rPr>
            <a:t>Gobernación de Santander</a:t>
          </a:r>
        </a:p>
      </xdr:txBody>
    </xdr:sp>
    <xdr:clientData/>
  </xdr:twoCellAnchor>
  <xdr:twoCellAnchor>
    <xdr:from>
      <xdr:col>0</xdr:col>
      <xdr:colOff>838200</xdr:colOff>
      <xdr:row>0</xdr:row>
      <xdr:rowOff>114300</xdr:rowOff>
    </xdr:from>
    <xdr:to>
      <xdr:col>3</xdr:col>
      <xdr:colOff>1543050</xdr:colOff>
      <xdr:row>3</xdr:row>
      <xdr:rowOff>123825</xdr:rowOff>
    </xdr:to>
    <xdr:sp>
      <xdr:nvSpPr>
        <xdr:cNvPr id="3" name="CuadroTexto 4"/>
        <xdr:cNvSpPr txBox="1">
          <a:spLocks noChangeArrowheads="1"/>
        </xdr:cNvSpPr>
      </xdr:nvSpPr>
      <xdr:spPr>
        <a:xfrm>
          <a:off x="838200" y="114300"/>
          <a:ext cx="3476625" cy="552450"/>
        </a:xfrm>
        <a:prstGeom prst="rect">
          <a:avLst/>
        </a:prstGeom>
        <a:noFill/>
        <a:ln w="9525" cmpd="sng">
          <a:noFill/>
        </a:ln>
      </xdr:spPr>
      <xdr:txBody>
        <a:bodyPr vertOverflow="clip" wrap="square"/>
        <a:p>
          <a:pPr algn="l">
            <a:defRPr/>
          </a:pPr>
          <a:r>
            <a:rPr lang="en-US" cap="none" sz="3200" b="1" i="0" u="none" baseline="0">
              <a:solidFill>
                <a:srgbClr val="000000"/>
              </a:solidFill>
            </a:rPr>
            <a:t>República de Colombia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B2:E9"/>
  <sheetViews>
    <sheetView zoomScalePageLayoutView="0" workbookViewId="0" topLeftCell="A1">
      <selection activeCell="C8" sqref="C8"/>
    </sheetView>
  </sheetViews>
  <sheetFormatPr defaultColWidth="11.00390625" defaultRowHeight="14.25"/>
  <cols>
    <col min="2" max="2" width="15.375" style="0" customWidth="1"/>
    <col min="3" max="3" width="16.375" style="0" customWidth="1"/>
    <col min="4" max="4" width="27.375" style="0" customWidth="1"/>
    <col min="5" max="5" width="28.25390625" style="0" customWidth="1"/>
  </cols>
  <sheetData>
    <row r="1" ht="15" thickBot="1"/>
    <row r="2" spans="2:5" ht="16.5" thickBot="1">
      <c r="B2" s="138" t="s">
        <v>0</v>
      </c>
      <c r="C2" s="139"/>
      <c r="D2" s="139"/>
      <c r="E2" s="140"/>
    </row>
    <row r="3" spans="2:5" ht="16.5" thickBot="1">
      <c r="B3" s="138" t="s">
        <v>1</v>
      </c>
      <c r="C3" s="139"/>
      <c r="D3" s="139"/>
      <c r="E3" s="140"/>
    </row>
    <row r="4" spans="2:5" ht="16.5" thickBot="1">
      <c r="B4" s="1" t="s">
        <v>2</v>
      </c>
      <c r="C4" s="2" t="s">
        <v>3</v>
      </c>
      <c r="D4" s="2" t="s">
        <v>4</v>
      </c>
      <c r="E4" s="2" t="s">
        <v>5</v>
      </c>
    </row>
    <row r="5" spans="2:5" ht="30.75" thickBot="1">
      <c r="B5" s="3">
        <v>1</v>
      </c>
      <c r="C5" s="4" t="s">
        <v>6</v>
      </c>
      <c r="D5" s="5" t="s">
        <v>7</v>
      </c>
      <c r="E5" s="5" t="s">
        <v>8</v>
      </c>
    </row>
    <row r="6" spans="2:5" ht="30.75" thickBot="1">
      <c r="B6" s="6">
        <v>2</v>
      </c>
      <c r="C6" s="7" t="s">
        <v>9</v>
      </c>
      <c r="D6" s="8" t="s">
        <v>10</v>
      </c>
      <c r="E6" s="8" t="s">
        <v>11</v>
      </c>
    </row>
    <row r="7" spans="2:5" ht="30.75" thickBot="1">
      <c r="B7" s="3">
        <v>3</v>
      </c>
      <c r="C7" s="4" t="s">
        <v>12</v>
      </c>
      <c r="D7" s="5" t="s">
        <v>13</v>
      </c>
      <c r="E7" s="5" t="s">
        <v>14</v>
      </c>
    </row>
    <row r="8" spans="2:5" ht="30.75" thickBot="1">
      <c r="B8" s="3">
        <v>4</v>
      </c>
      <c r="C8" s="4" t="s">
        <v>15</v>
      </c>
      <c r="D8" s="5" t="s">
        <v>16</v>
      </c>
      <c r="E8" s="5" t="s">
        <v>17</v>
      </c>
    </row>
    <row r="9" spans="2:5" ht="30.75" thickBot="1">
      <c r="B9" s="3">
        <v>5</v>
      </c>
      <c r="C9" s="4" t="s">
        <v>18</v>
      </c>
      <c r="D9" s="5" t="s">
        <v>19</v>
      </c>
      <c r="E9" s="5" t="s">
        <v>20</v>
      </c>
    </row>
  </sheetData>
  <sheetProtection password="A943" sheet="1"/>
  <mergeCells count="2">
    <mergeCell ref="B2:E2"/>
    <mergeCell ref="B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B2:D9"/>
  <sheetViews>
    <sheetView zoomScalePageLayoutView="0" workbookViewId="0" topLeftCell="A1">
      <selection activeCell="C8" sqref="C8"/>
    </sheetView>
  </sheetViews>
  <sheetFormatPr defaultColWidth="11.00390625" defaultRowHeight="14.25"/>
  <cols>
    <col min="3" max="3" width="15.375" style="0" customWidth="1"/>
    <col min="4" max="4" width="52.375" style="0" customWidth="1"/>
  </cols>
  <sheetData>
    <row r="1" ht="15" thickBot="1"/>
    <row r="2" spans="2:4" ht="31.5" customHeight="1" thickBot="1">
      <c r="B2" s="138" t="s">
        <v>21</v>
      </c>
      <c r="C2" s="139"/>
      <c r="D2" s="140"/>
    </row>
    <row r="3" spans="2:4" ht="16.5" thickBot="1">
      <c r="B3" s="138" t="s">
        <v>22</v>
      </c>
      <c r="C3" s="139"/>
      <c r="D3" s="140"/>
    </row>
    <row r="4" spans="2:4" ht="16.5" thickBot="1">
      <c r="B4" s="1" t="s">
        <v>2</v>
      </c>
      <c r="C4" s="2" t="s">
        <v>3</v>
      </c>
      <c r="D4" s="2" t="s">
        <v>4</v>
      </c>
    </row>
    <row r="5" spans="2:4" ht="30.75" thickBot="1">
      <c r="B5" s="3">
        <v>1</v>
      </c>
      <c r="C5" s="4" t="s">
        <v>23</v>
      </c>
      <c r="D5" s="4" t="s">
        <v>24</v>
      </c>
    </row>
    <row r="6" spans="2:4" ht="30.75" thickBot="1">
      <c r="B6" s="9">
        <v>2</v>
      </c>
      <c r="C6" s="10" t="s">
        <v>25</v>
      </c>
      <c r="D6" s="10" t="s">
        <v>26</v>
      </c>
    </row>
    <row r="7" spans="2:4" ht="30.75" thickBot="1">
      <c r="B7" s="3">
        <v>3</v>
      </c>
      <c r="C7" s="4" t="s">
        <v>27</v>
      </c>
      <c r="D7" s="4" t="s">
        <v>28</v>
      </c>
    </row>
    <row r="8" spans="2:4" ht="30.75" thickBot="1">
      <c r="B8" s="3">
        <v>4</v>
      </c>
      <c r="C8" s="4" t="s">
        <v>29</v>
      </c>
      <c r="D8" s="4" t="s">
        <v>30</v>
      </c>
    </row>
    <row r="9" spans="2:4" ht="30.75" thickBot="1">
      <c r="B9" s="3">
        <v>5</v>
      </c>
      <c r="C9" s="4" t="s">
        <v>31</v>
      </c>
      <c r="D9" s="4" t="s">
        <v>32</v>
      </c>
    </row>
  </sheetData>
  <sheetProtection password="A943" sheet="1"/>
  <mergeCells count="2">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2:P19"/>
  <sheetViews>
    <sheetView zoomScalePageLayoutView="0" workbookViewId="0" topLeftCell="A1">
      <selection activeCell="C3" sqref="C3:G3"/>
    </sheetView>
  </sheetViews>
  <sheetFormatPr defaultColWidth="11.00390625" defaultRowHeight="14.25"/>
  <cols>
    <col min="1" max="1" width="11.00390625" style="19" customWidth="1"/>
    <col min="2" max="2" width="16.625" style="19" bestFit="1" customWidth="1"/>
    <col min="3" max="3" width="17.875" style="19" customWidth="1"/>
    <col min="4" max="4" width="20.625" style="19" customWidth="1"/>
    <col min="5" max="5" width="18.25390625" style="19" customWidth="1"/>
    <col min="6" max="6" width="11.00390625" style="19" customWidth="1"/>
    <col min="7" max="7" width="18.75390625" style="19" customWidth="1"/>
    <col min="8" max="9" width="11.00390625" style="19" customWidth="1"/>
    <col min="10" max="10" width="0" style="19" hidden="1" customWidth="1"/>
    <col min="11" max="11" width="12.875" style="19" customWidth="1"/>
    <col min="12" max="12" width="17.375" style="19" bestFit="1" customWidth="1"/>
    <col min="13" max="13" width="8.625" style="19" bestFit="1" customWidth="1"/>
    <col min="14" max="14" width="14.875" style="19" customWidth="1"/>
    <col min="15" max="15" width="12.375" style="19" customWidth="1"/>
    <col min="16" max="16" width="17.875" style="19" customWidth="1"/>
    <col min="17" max="16384" width="11.00390625" style="19" customWidth="1"/>
  </cols>
  <sheetData>
    <row r="1" ht="15" thickBot="1"/>
    <row r="2" spans="2:16" ht="16.5" customHeight="1" thickBot="1">
      <c r="B2" s="147" t="s">
        <v>33</v>
      </c>
      <c r="C2" s="148"/>
      <c r="D2" s="148"/>
      <c r="E2" s="148"/>
      <c r="F2" s="148"/>
      <c r="G2" s="149"/>
      <c r="H2" s="20"/>
      <c r="I2" s="174" t="s">
        <v>34</v>
      </c>
      <c r="J2" s="175"/>
      <c r="K2" s="176"/>
      <c r="L2" s="159" t="s">
        <v>35</v>
      </c>
      <c r="M2" s="159"/>
      <c r="N2" s="159"/>
      <c r="O2" s="159"/>
      <c r="P2" s="160"/>
    </row>
    <row r="3" spans="2:16" ht="16.5" thickBot="1">
      <c r="B3" s="150" t="s">
        <v>34</v>
      </c>
      <c r="C3" s="171" t="s">
        <v>35</v>
      </c>
      <c r="D3" s="172"/>
      <c r="E3" s="172"/>
      <c r="F3" s="172"/>
      <c r="G3" s="173"/>
      <c r="H3" s="21"/>
      <c r="I3" s="177"/>
      <c r="J3" s="178"/>
      <c r="K3" s="179"/>
      <c r="L3" s="22" t="s">
        <v>95</v>
      </c>
      <c r="M3" s="23" t="s">
        <v>36</v>
      </c>
      <c r="N3" s="23" t="s">
        <v>37</v>
      </c>
      <c r="O3" s="23" t="s">
        <v>38</v>
      </c>
      <c r="P3" s="23" t="s">
        <v>39</v>
      </c>
    </row>
    <row r="4" spans="2:16" ht="16.5" customHeight="1" thickBot="1">
      <c r="B4" s="151"/>
      <c r="C4" s="49" t="s">
        <v>110</v>
      </c>
      <c r="D4" s="22" t="s">
        <v>36</v>
      </c>
      <c r="E4" s="22" t="s">
        <v>37</v>
      </c>
      <c r="F4" s="22" t="s">
        <v>38</v>
      </c>
      <c r="G4" s="22" t="s">
        <v>39</v>
      </c>
      <c r="H4" s="170"/>
      <c r="I4" s="177"/>
      <c r="J4" s="178"/>
      <c r="K4" s="179"/>
      <c r="L4" s="24">
        <v>-1</v>
      </c>
      <c r="M4" s="24">
        <v>-2</v>
      </c>
      <c r="N4" s="24">
        <v>-3</v>
      </c>
      <c r="O4" s="24">
        <v>-4</v>
      </c>
      <c r="P4" s="24">
        <v>-5</v>
      </c>
    </row>
    <row r="5" spans="2:16" ht="16.5" thickBot="1">
      <c r="B5" s="152"/>
      <c r="C5" s="50">
        <v>1</v>
      </c>
      <c r="D5" s="24">
        <v>2</v>
      </c>
      <c r="E5" s="24">
        <v>3</v>
      </c>
      <c r="F5" s="24">
        <v>4</v>
      </c>
      <c r="G5" s="24">
        <v>5</v>
      </c>
      <c r="H5" s="170"/>
      <c r="I5" s="177"/>
      <c r="J5" s="178"/>
      <c r="K5" s="179"/>
      <c r="L5" s="161" t="s">
        <v>96</v>
      </c>
      <c r="M5" s="162"/>
      <c r="N5" s="163" t="s">
        <v>97</v>
      </c>
      <c r="O5" s="164"/>
      <c r="P5" s="165"/>
    </row>
    <row r="6" spans="2:16" ht="16.5" hidden="1" thickBot="1">
      <c r="B6" s="25"/>
      <c r="C6" s="24"/>
      <c r="D6" s="24"/>
      <c r="E6" s="24"/>
      <c r="F6" s="24"/>
      <c r="G6" s="24"/>
      <c r="H6" s="20"/>
      <c r="I6" s="177"/>
      <c r="J6" s="178"/>
      <c r="K6" s="179"/>
      <c r="L6" s="26"/>
      <c r="M6" s="27"/>
      <c r="N6" s="163"/>
      <c r="O6" s="164"/>
      <c r="P6" s="165"/>
    </row>
    <row r="7" spans="2:16" ht="16.5" thickBot="1">
      <c r="B7" s="28" t="s">
        <v>59</v>
      </c>
      <c r="C7" s="29" t="s">
        <v>40</v>
      </c>
      <c r="D7" s="29" t="s">
        <v>41</v>
      </c>
      <c r="E7" s="30" t="s">
        <v>42</v>
      </c>
      <c r="F7" s="31" t="s">
        <v>43</v>
      </c>
      <c r="G7" s="31" t="s">
        <v>44</v>
      </c>
      <c r="H7" s="32"/>
      <c r="I7" s="166" t="s">
        <v>98</v>
      </c>
      <c r="J7" s="33">
        <v>1</v>
      </c>
      <c r="K7" s="34" t="s">
        <v>6</v>
      </c>
      <c r="L7" s="157" t="s">
        <v>40</v>
      </c>
      <c r="M7" s="168" t="s">
        <v>41</v>
      </c>
      <c r="N7" s="153" t="s">
        <v>42</v>
      </c>
      <c r="O7" s="155" t="s">
        <v>43</v>
      </c>
      <c r="P7" s="155" t="s">
        <v>44</v>
      </c>
    </row>
    <row r="8" spans="2:16" ht="16.5" thickBot="1">
      <c r="B8" s="28" t="s">
        <v>60</v>
      </c>
      <c r="C8" s="29" t="s">
        <v>41</v>
      </c>
      <c r="D8" s="29" t="s">
        <v>45</v>
      </c>
      <c r="E8" s="30" t="s">
        <v>46</v>
      </c>
      <c r="F8" s="31" t="s">
        <v>47</v>
      </c>
      <c r="G8" s="35" t="s">
        <v>48</v>
      </c>
      <c r="H8" s="32"/>
      <c r="I8" s="167"/>
      <c r="J8" s="36"/>
      <c r="K8" s="37">
        <v>1</v>
      </c>
      <c r="L8" s="158"/>
      <c r="M8" s="169"/>
      <c r="N8" s="154"/>
      <c r="O8" s="156"/>
      <c r="P8" s="156"/>
    </row>
    <row r="9" spans="2:16" ht="32.25" thickBot="1">
      <c r="B9" s="28" t="s">
        <v>61</v>
      </c>
      <c r="C9" s="29" t="s">
        <v>49</v>
      </c>
      <c r="D9" s="30" t="s">
        <v>46</v>
      </c>
      <c r="E9" s="31" t="s">
        <v>50</v>
      </c>
      <c r="F9" s="35" t="s">
        <v>51</v>
      </c>
      <c r="G9" s="35" t="s">
        <v>52</v>
      </c>
      <c r="H9" s="32"/>
      <c r="I9" s="167"/>
      <c r="J9" s="38">
        <v>2</v>
      </c>
      <c r="K9" s="37" t="s">
        <v>99</v>
      </c>
      <c r="L9" s="29" t="s">
        <v>41</v>
      </c>
      <c r="M9" s="29" t="s">
        <v>45</v>
      </c>
      <c r="N9" s="30" t="s">
        <v>46</v>
      </c>
      <c r="O9" s="31" t="s">
        <v>47</v>
      </c>
      <c r="P9" s="35" t="s">
        <v>48</v>
      </c>
    </row>
    <row r="10" spans="2:16" ht="16.5" thickBot="1">
      <c r="B10" s="28" t="s">
        <v>62</v>
      </c>
      <c r="C10" s="30" t="s">
        <v>53</v>
      </c>
      <c r="D10" s="31" t="s">
        <v>47</v>
      </c>
      <c r="E10" s="31" t="s">
        <v>54</v>
      </c>
      <c r="F10" s="35" t="s">
        <v>55</v>
      </c>
      <c r="G10" s="35" t="s">
        <v>56</v>
      </c>
      <c r="H10" s="32"/>
      <c r="I10" s="182" t="s">
        <v>101</v>
      </c>
      <c r="J10" s="39">
        <v>3</v>
      </c>
      <c r="K10" s="37" t="s">
        <v>12</v>
      </c>
      <c r="L10" s="157" t="s">
        <v>49</v>
      </c>
      <c r="M10" s="153" t="s">
        <v>46</v>
      </c>
      <c r="N10" s="155" t="s">
        <v>50</v>
      </c>
      <c r="O10" s="141" t="s">
        <v>51</v>
      </c>
      <c r="P10" s="141" t="s">
        <v>52</v>
      </c>
    </row>
    <row r="11" spans="2:16" ht="16.5" thickBot="1">
      <c r="B11" s="28" t="s">
        <v>63</v>
      </c>
      <c r="C11" s="31" t="s">
        <v>44</v>
      </c>
      <c r="D11" s="31" t="s">
        <v>57</v>
      </c>
      <c r="E11" s="35" t="s">
        <v>52</v>
      </c>
      <c r="F11" s="35" t="s">
        <v>56</v>
      </c>
      <c r="G11" s="35" t="s">
        <v>58</v>
      </c>
      <c r="H11" s="32"/>
      <c r="I11" s="182"/>
      <c r="J11" s="39"/>
      <c r="K11" s="37">
        <v>3</v>
      </c>
      <c r="L11" s="158"/>
      <c r="M11" s="154"/>
      <c r="N11" s="156"/>
      <c r="O11" s="142"/>
      <c r="P11" s="142"/>
    </row>
    <row r="12" spans="9:16" ht="15.75">
      <c r="I12" s="182"/>
      <c r="J12" s="39">
        <v>4</v>
      </c>
      <c r="K12" s="37" t="s">
        <v>15</v>
      </c>
      <c r="L12" s="180" t="s">
        <v>53</v>
      </c>
      <c r="M12" s="155" t="s">
        <v>47</v>
      </c>
      <c r="N12" s="155" t="s">
        <v>54</v>
      </c>
      <c r="O12" s="141" t="s">
        <v>55</v>
      </c>
      <c r="P12" s="141" t="s">
        <v>56</v>
      </c>
    </row>
    <row r="13" spans="9:16" ht="16.5" thickBot="1">
      <c r="I13" s="182"/>
      <c r="J13" s="39"/>
      <c r="K13" s="37">
        <v>4</v>
      </c>
      <c r="L13" s="181"/>
      <c r="M13" s="156"/>
      <c r="N13" s="156"/>
      <c r="O13" s="142"/>
      <c r="P13" s="142"/>
    </row>
    <row r="14" spans="2:16" ht="32.25" customHeight="1" thickBot="1">
      <c r="B14" s="145" t="s">
        <v>81</v>
      </c>
      <c r="C14" s="146"/>
      <c r="D14" s="146"/>
      <c r="E14" s="146"/>
      <c r="I14" s="183"/>
      <c r="J14" s="40">
        <v>5</v>
      </c>
      <c r="K14" s="41" t="s">
        <v>100</v>
      </c>
      <c r="L14" s="31" t="s">
        <v>44</v>
      </c>
      <c r="M14" s="31" t="s">
        <v>57</v>
      </c>
      <c r="N14" s="35" t="s">
        <v>52</v>
      </c>
      <c r="O14" s="35" t="s">
        <v>56</v>
      </c>
      <c r="P14" s="35" t="s">
        <v>58</v>
      </c>
    </row>
    <row r="15" spans="2:5" ht="16.5" thickBot="1">
      <c r="B15" s="42" t="s">
        <v>82</v>
      </c>
      <c r="C15" s="43" t="s">
        <v>83</v>
      </c>
      <c r="D15" s="145" t="s">
        <v>4</v>
      </c>
      <c r="E15" s="146"/>
    </row>
    <row r="16" spans="2:5" ht="45.75" customHeight="1" thickBot="1">
      <c r="B16" s="44" t="s">
        <v>84</v>
      </c>
      <c r="C16" s="45" t="s">
        <v>85</v>
      </c>
      <c r="D16" s="143" t="s">
        <v>86</v>
      </c>
      <c r="E16" s="144"/>
    </row>
    <row r="17" spans="2:5" ht="45.75" customHeight="1" thickBot="1">
      <c r="B17" s="44" t="s">
        <v>37</v>
      </c>
      <c r="C17" s="46" t="s">
        <v>87</v>
      </c>
      <c r="D17" s="143" t="s">
        <v>88</v>
      </c>
      <c r="E17" s="144"/>
    </row>
    <row r="18" spans="2:5" ht="60.75" customHeight="1" thickBot="1">
      <c r="B18" s="44" t="s">
        <v>89</v>
      </c>
      <c r="C18" s="47" t="s">
        <v>90</v>
      </c>
      <c r="D18" s="143" t="s">
        <v>91</v>
      </c>
      <c r="E18" s="144"/>
    </row>
    <row r="19" spans="2:5" ht="60.75" customHeight="1" thickBot="1">
      <c r="B19" s="44" t="s">
        <v>92</v>
      </c>
      <c r="C19" s="48" t="s">
        <v>93</v>
      </c>
      <c r="D19" s="143" t="s">
        <v>94</v>
      </c>
      <c r="E19" s="144"/>
    </row>
  </sheetData>
  <sheetProtection password="A943" sheet="1"/>
  <mergeCells count="32">
    <mergeCell ref="H4:H5"/>
    <mergeCell ref="C3:G3"/>
    <mergeCell ref="I2:K6"/>
    <mergeCell ref="N6:P6"/>
    <mergeCell ref="L12:L13"/>
    <mergeCell ref="M12:M13"/>
    <mergeCell ref="N12:N13"/>
    <mergeCell ref="O12:O13"/>
    <mergeCell ref="I10:I14"/>
    <mergeCell ref="P7:P8"/>
    <mergeCell ref="L2:P2"/>
    <mergeCell ref="L5:M5"/>
    <mergeCell ref="N5:P5"/>
    <mergeCell ref="I7:I9"/>
    <mergeCell ref="L7:L8"/>
    <mergeCell ref="M7:M8"/>
    <mergeCell ref="B2:G2"/>
    <mergeCell ref="B3:B5"/>
    <mergeCell ref="D16:E16"/>
    <mergeCell ref="D17:E17"/>
    <mergeCell ref="N7:N8"/>
    <mergeCell ref="O7:O8"/>
    <mergeCell ref="L10:L11"/>
    <mergeCell ref="M10:M11"/>
    <mergeCell ref="D15:E15"/>
    <mergeCell ref="N10:N11"/>
    <mergeCell ref="P12:P13"/>
    <mergeCell ref="D19:E19"/>
    <mergeCell ref="B14:E14"/>
    <mergeCell ref="O10:O11"/>
    <mergeCell ref="P10:P11"/>
    <mergeCell ref="D18:E1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5"/>
  <dimension ref="B2:C23"/>
  <sheetViews>
    <sheetView zoomScalePageLayoutView="0" workbookViewId="0" topLeftCell="A1">
      <selection activeCell="C8" sqref="C8"/>
    </sheetView>
  </sheetViews>
  <sheetFormatPr defaultColWidth="11.00390625" defaultRowHeight="14.25"/>
  <cols>
    <col min="3" max="3" width="23.125" style="0" customWidth="1"/>
  </cols>
  <sheetData>
    <row r="2" spans="2:3" ht="14.25">
      <c r="B2" s="11"/>
      <c r="C2" s="11"/>
    </row>
    <row r="3" spans="2:3" ht="18.75">
      <c r="B3" s="186" t="s">
        <v>109</v>
      </c>
      <c r="C3" s="187"/>
    </row>
    <row r="4" spans="2:3" ht="15">
      <c r="B4" s="184"/>
      <c r="C4" s="185"/>
    </row>
    <row r="5" spans="2:3" ht="14.25">
      <c r="B5" s="16" t="s">
        <v>40</v>
      </c>
      <c r="C5" s="13" t="s">
        <v>102</v>
      </c>
    </row>
    <row r="6" spans="2:3" ht="14.25">
      <c r="B6" s="16" t="s">
        <v>41</v>
      </c>
      <c r="C6" s="13" t="s">
        <v>102</v>
      </c>
    </row>
    <row r="7" spans="2:3" ht="14.25">
      <c r="B7" s="16" t="s">
        <v>49</v>
      </c>
      <c r="C7" s="13" t="s">
        <v>103</v>
      </c>
    </row>
    <row r="8" spans="2:3" ht="14.25">
      <c r="B8" s="17" t="s">
        <v>45</v>
      </c>
      <c r="C8" s="13" t="s">
        <v>103</v>
      </c>
    </row>
    <row r="9" spans="2:3" ht="14.25">
      <c r="B9" s="17" t="s">
        <v>42</v>
      </c>
      <c r="C9" s="12" t="s">
        <v>104</v>
      </c>
    </row>
    <row r="10" spans="2:3" ht="14.25">
      <c r="B10" s="17" t="s">
        <v>53</v>
      </c>
      <c r="C10" s="12" t="s">
        <v>37</v>
      </c>
    </row>
    <row r="11" spans="2:3" ht="14.25">
      <c r="B11" s="17" t="s">
        <v>46</v>
      </c>
      <c r="C11" s="12" t="s">
        <v>37</v>
      </c>
    </row>
    <row r="12" spans="2:3" ht="14.25">
      <c r="B12" s="17" t="s">
        <v>43</v>
      </c>
      <c r="C12" s="14" t="s">
        <v>105</v>
      </c>
    </row>
    <row r="13" spans="2:3" ht="14.25">
      <c r="B13" s="17" t="s">
        <v>44</v>
      </c>
      <c r="C13" s="14" t="s">
        <v>105</v>
      </c>
    </row>
    <row r="14" spans="2:3" ht="14.25">
      <c r="B14" s="17" t="s">
        <v>47</v>
      </c>
      <c r="C14" s="14" t="s">
        <v>105</v>
      </c>
    </row>
    <row r="15" spans="2:3" ht="14.25">
      <c r="B15" s="17" t="s">
        <v>57</v>
      </c>
      <c r="C15" s="14" t="s">
        <v>105</v>
      </c>
    </row>
    <row r="16" spans="2:3" ht="14.25">
      <c r="B16" s="17" t="s">
        <v>50</v>
      </c>
      <c r="C16" s="14" t="s">
        <v>105</v>
      </c>
    </row>
    <row r="17" spans="2:3" ht="14.25">
      <c r="B17" s="17" t="s">
        <v>54</v>
      </c>
      <c r="C17" s="14" t="s">
        <v>105</v>
      </c>
    </row>
    <row r="18" spans="2:3" ht="14.25">
      <c r="B18" s="18" t="s">
        <v>48</v>
      </c>
      <c r="C18" s="15" t="s">
        <v>106</v>
      </c>
    </row>
    <row r="19" spans="2:3" ht="14.25">
      <c r="B19" s="18" t="s">
        <v>51</v>
      </c>
      <c r="C19" s="15" t="s">
        <v>106</v>
      </c>
    </row>
    <row r="20" spans="2:3" ht="14.25">
      <c r="B20" s="18" t="s">
        <v>52</v>
      </c>
      <c r="C20" s="15" t="s">
        <v>106</v>
      </c>
    </row>
    <row r="21" spans="2:3" ht="14.25">
      <c r="B21" s="18" t="s">
        <v>55</v>
      </c>
      <c r="C21" s="15" t="s">
        <v>106</v>
      </c>
    </row>
    <row r="22" spans="2:3" ht="14.25">
      <c r="B22" s="18" t="s">
        <v>56</v>
      </c>
      <c r="C22" s="15" t="s">
        <v>106</v>
      </c>
    </row>
    <row r="23" spans="2:3" ht="14.25">
      <c r="B23" s="18" t="s">
        <v>58</v>
      </c>
      <c r="C23" s="15" t="s">
        <v>106</v>
      </c>
    </row>
  </sheetData>
  <sheetProtection password="D94C" sheet="1"/>
  <mergeCells count="2">
    <mergeCell ref="B4:C4"/>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tabColor indexed="55"/>
  </sheetPr>
  <dimension ref="A2:Y38"/>
  <sheetViews>
    <sheetView showGridLines="0" tabSelected="1" view="pageBreakPreview" zoomScaleNormal="30" zoomScaleSheetLayoutView="100" workbookViewId="0" topLeftCell="A1">
      <selection activeCell="F21" sqref="F21"/>
    </sheetView>
  </sheetViews>
  <sheetFormatPr defaultColWidth="11.00390625" defaultRowHeight="14.25"/>
  <cols>
    <col min="1" max="1" width="11.625" style="51" customWidth="1"/>
    <col min="2" max="2" width="4.125" style="51" customWidth="1"/>
    <col min="3" max="3" width="20.625" style="51" customWidth="1"/>
    <col min="4" max="4" width="24.875" style="51" customWidth="1"/>
    <col min="5" max="5" width="24.625" style="51" customWidth="1"/>
    <col min="6" max="6" width="18.75390625" style="51" customWidth="1"/>
    <col min="7" max="7" width="15.875" style="51" customWidth="1"/>
    <col min="8" max="9" width="5.00390625" style="51" customWidth="1"/>
    <col min="10" max="10" width="9.25390625" style="51" bestFit="1" customWidth="1"/>
    <col min="11" max="11" width="16.50390625" style="51" customWidth="1"/>
    <col min="12" max="12" width="17.625" style="51" customWidth="1"/>
    <col min="13" max="13" width="16.25390625" style="51" customWidth="1"/>
    <col min="14" max="14" width="15.875" style="51" customWidth="1"/>
    <col min="15" max="15" width="27.75390625" style="51" customWidth="1"/>
    <col min="16" max="16" width="26.375" style="51" customWidth="1"/>
    <col min="17" max="17" width="1.875" style="52" customWidth="1"/>
    <col min="18" max="42" width="11.00390625" style="52" customWidth="1"/>
    <col min="43" max="16384" width="11.00390625" style="51" customWidth="1"/>
  </cols>
  <sheetData>
    <row r="2" spans="1:16" ht="14.25">
      <c r="A2" s="219"/>
      <c r="B2" s="220"/>
      <c r="C2" s="220"/>
      <c r="D2" s="220"/>
      <c r="E2" s="218" t="s">
        <v>122</v>
      </c>
      <c r="F2" s="218"/>
      <c r="G2" s="218"/>
      <c r="H2" s="218"/>
      <c r="I2" s="218"/>
      <c r="J2" s="218"/>
      <c r="K2" s="218"/>
      <c r="L2" s="218"/>
      <c r="M2" s="218"/>
      <c r="N2" s="218"/>
      <c r="O2" s="221" t="s">
        <v>116</v>
      </c>
      <c r="P2" s="222" t="s">
        <v>117</v>
      </c>
    </row>
    <row r="3" spans="1:16" ht="14.25">
      <c r="A3" s="220"/>
      <c r="B3" s="220"/>
      <c r="C3" s="220"/>
      <c r="D3" s="220"/>
      <c r="E3" s="218"/>
      <c r="F3" s="218"/>
      <c r="G3" s="218"/>
      <c r="H3" s="218"/>
      <c r="I3" s="218"/>
      <c r="J3" s="218"/>
      <c r="K3" s="218"/>
      <c r="L3" s="218"/>
      <c r="M3" s="218"/>
      <c r="N3" s="218"/>
      <c r="O3" s="221"/>
      <c r="P3" s="222"/>
    </row>
    <row r="4" spans="1:16" ht="14.25">
      <c r="A4" s="220"/>
      <c r="B4" s="220"/>
      <c r="C4" s="220"/>
      <c r="D4" s="220"/>
      <c r="E4" s="218"/>
      <c r="F4" s="218"/>
      <c r="G4" s="218"/>
      <c r="H4" s="218"/>
      <c r="I4" s="218"/>
      <c r="J4" s="218"/>
      <c r="K4" s="218"/>
      <c r="L4" s="218"/>
      <c r="M4" s="218"/>
      <c r="N4" s="218"/>
      <c r="O4" s="221" t="s">
        <v>119</v>
      </c>
      <c r="P4" s="222">
        <v>4</v>
      </c>
    </row>
    <row r="5" spans="1:16" ht="15" customHeight="1">
      <c r="A5" s="220"/>
      <c r="B5" s="220"/>
      <c r="C5" s="220"/>
      <c r="D5" s="220"/>
      <c r="E5" s="218"/>
      <c r="F5" s="218"/>
      <c r="G5" s="218"/>
      <c r="H5" s="218"/>
      <c r="I5" s="218"/>
      <c r="J5" s="218"/>
      <c r="K5" s="218"/>
      <c r="L5" s="218"/>
      <c r="M5" s="218"/>
      <c r="N5" s="218"/>
      <c r="O5" s="221"/>
      <c r="P5" s="222"/>
    </row>
    <row r="6" spans="1:16" ht="14.25">
      <c r="A6" s="220"/>
      <c r="B6" s="220"/>
      <c r="C6" s="220"/>
      <c r="D6" s="220"/>
      <c r="E6" s="218"/>
      <c r="F6" s="218"/>
      <c r="G6" s="218"/>
      <c r="H6" s="218"/>
      <c r="I6" s="218"/>
      <c r="J6" s="218"/>
      <c r="K6" s="218"/>
      <c r="L6" s="218"/>
      <c r="M6" s="218"/>
      <c r="N6" s="218"/>
      <c r="O6" s="221" t="s">
        <v>120</v>
      </c>
      <c r="P6" s="230">
        <v>42871</v>
      </c>
    </row>
    <row r="7" spans="1:16" ht="14.25">
      <c r="A7" s="220"/>
      <c r="B7" s="220"/>
      <c r="C7" s="220"/>
      <c r="D7" s="220"/>
      <c r="E7" s="218"/>
      <c r="F7" s="218"/>
      <c r="G7" s="218"/>
      <c r="H7" s="218"/>
      <c r="I7" s="218"/>
      <c r="J7" s="218"/>
      <c r="K7" s="218"/>
      <c r="L7" s="218"/>
      <c r="M7" s="218"/>
      <c r="N7" s="218"/>
      <c r="O7" s="221"/>
      <c r="P7" s="222"/>
    </row>
    <row r="8" spans="1:16" ht="14.25">
      <c r="A8" s="220"/>
      <c r="B8" s="220"/>
      <c r="C8" s="220"/>
      <c r="D8" s="220"/>
      <c r="E8" s="218"/>
      <c r="F8" s="218"/>
      <c r="G8" s="218"/>
      <c r="H8" s="218"/>
      <c r="I8" s="218"/>
      <c r="J8" s="218"/>
      <c r="K8" s="218"/>
      <c r="L8" s="218"/>
      <c r="M8" s="218"/>
      <c r="N8" s="218"/>
      <c r="O8" s="221" t="s">
        <v>121</v>
      </c>
      <c r="P8" s="222" t="s">
        <v>118</v>
      </c>
    </row>
    <row r="9" spans="1:16" ht="14.25">
      <c r="A9" s="220"/>
      <c r="B9" s="220"/>
      <c r="C9" s="220"/>
      <c r="D9" s="220"/>
      <c r="E9" s="218"/>
      <c r="F9" s="218"/>
      <c r="G9" s="218"/>
      <c r="H9" s="218"/>
      <c r="I9" s="218"/>
      <c r="J9" s="218"/>
      <c r="K9" s="218"/>
      <c r="L9" s="218"/>
      <c r="M9" s="218"/>
      <c r="N9" s="218"/>
      <c r="O9" s="221"/>
      <c r="P9" s="222"/>
    </row>
    <row r="10" ht="14.25">
      <c r="O10" s="229"/>
    </row>
    <row r="11" spans="3:15" ht="14.25">
      <c r="C11" s="214" t="s">
        <v>160</v>
      </c>
      <c r="D11" s="215"/>
      <c r="O11" s="229"/>
    </row>
    <row r="12" spans="1:16" ht="15" thickBot="1">
      <c r="A12" s="53"/>
      <c r="B12" s="53"/>
      <c r="C12" s="53"/>
      <c r="D12" s="53"/>
      <c r="E12" s="53"/>
      <c r="F12" s="53"/>
      <c r="G12" s="53"/>
      <c r="J12" s="53"/>
      <c r="K12" s="53"/>
      <c r="M12" s="53"/>
      <c r="N12" s="53"/>
      <c r="O12" s="53"/>
      <c r="P12" s="54"/>
    </row>
    <row r="13" spans="1:24" ht="19.5" customHeight="1" thickBot="1">
      <c r="A13" s="223" t="s">
        <v>64</v>
      </c>
      <c r="B13" s="216" t="s">
        <v>65</v>
      </c>
      <c r="C13" s="217"/>
      <c r="D13" s="217"/>
      <c r="E13" s="217"/>
      <c r="F13" s="217"/>
      <c r="G13" s="217"/>
      <c r="H13" s="225" t="s">
        <v>66</v>
      </c>
      <c r="I13" s="226"/>
      <c r="J13" s="226"/>
      <c r="K13" s="227"/>
      <c r="L13" s="205" t="s">
        <v>67</v>
      </c>
      <c r="M13" s="206"/>
      <c r="N13" s="206"/>
      <c r="O13" s="206"/>
      <c r="P13" s="207"/>
      <c r="Q13" s="55"/>
      <c r="R13" s="55"/>
      <c r="S13" s="55"/>
      <c r="T13" s="55"/>
      <c r="U13" s="55"/>
      <c r="V13" s="55"/>
      <c r="W13" s="55"/>
      <c r="X13" s="55"/>
    </row>
    <row r="14" spans="1:24" ht="36" customHeight="1" thickBot="1">
      <c r="A14" s="224"/>
      <c r="B14" s="208" t="s">
        <v>68</v>
      </c>
      <c r="C14" s="193" t="s">
        <v>69</v>
      </c>
      <c r="D14" s="193" t="s">
        <v>114</v>
      </c>
      <c r="E14" s="193" t="s">
        <v>115</v>
      </c>
      <c r="F14" s="189" t="s">
        <v>70</v>
      </c>
      <c r="G14" s="190" t="s">
        <v>112</v>
      </c>
      <c r="H14" s="199" t="s">
        <v>71</v>
      </c>
      <c r="I14" s="200"/>
      <c r="J14" s="200"/>
      <c r="K14" s="191" t="s">
        <v>72</v>
      </c>
      <c r="L14" s="210" t="s">
        <v>73</v>
      </c>
      <c r="M14" s="195" t="s">
        <v>74</v>
      </c>
      <c r="N14" s="195" t="s">
        <v>75</v>
      </c>
      <c r="O14" s="197" t="s">
        <v>76</v>
      </c>
      <c r="P14" s="191" t="s">
        <v>77</v>
      </c>
      <c r="Q14" s="56"/>
      <c r="R14" s="56"/>
      <c r="S14" s="56"/>
      <c r="T14" s="56"/>
      <c r="U14" s="57"/>
      <c r="V14" s="55"/>
      <c r="W14" s="55"/>
      <c r="X14" s="55"/>
    </row>
    <row r="15" spans="1:24" ht="39.75" customHeight="1" thickBot="1">
      <c r="A15" s="224"/>
      <c r="B15" s="209"/>
      <c r="C15" s="194"/>
      <c r="D15" s="194"/>
      <c r="E15" s="194"/>
      <c r="F15" s="190"/>
      <c r="G15" s="228"/>
      <c r="H15" s="91" t="s">
        <v>78</v>
      </c>
      <c r="I15" s="87" t="s">
        <v>79</v>
      </c>
      <c r="J15" s="99" t="s">
        <v>80</v>
      </c>
      <c r="K15" s="192"/>
      <c r="L15" s="211"/>
      <c r="M15" s="196"/>
      <c r="N15" s="196"/>
      <c r="O15" s="198"/>
      <c r="P15" s="192"/>
      <c r="Q15" s="56"/>
      <c r="R15" s="56"/>
      <c r="S15" s="56"/>
      <c r="T15" s="56"/>
      <c r="U15" s="57"/>
      <c r="V15" s="55"/>
      <c r="W15" s="55"/>
      <c r="X15" s="55"/>
    </row>
    <row r="16" spans="1:25" ht="144.75" customHeight="1">
      <c r="A16" s="201" t="s">
        <v>111</v>
      </c>
      <c r="B16" s="100">
        <v>1</v>
      </c>
      <c r="C16" s="117" t="s">
        <v>163</v>
      </c>
      <c r="D16" s="117" t="s">
        <v>123</v>
      </c>
      <c r="E16" s="118" t="s">
        <v>124</v>
      </c>
      <c r="F16" s="83" t="s">
        <v>125</v>
      </c>
      <c r="G16" s="88" t="s">
        <v>126</v>
      </c>
      <c r="H16" s="92">
        <v>1</v>
      </c>
      <c r="I16" s="84">
        <v>5</v>
      </c>
      <c r="J16" s="85" t="str">
        <f aca="true" t="shared" si="0" ref="J16:J27">CONCATENATE($Q16&amp;$R16&amp;$S16&amp;$T16&amp;$U16)</f>
        <v>5A</v>
      </c>
      <c r="K16" s="93" t="str">
        <f>VLOOKUP(J16,'ZONA DE RIESGO'!$B$5:$C$23,2,FALSE)</f>
        <v>ALTO</v>
      </c>
      <c r="L16" s="119" t="s">
        <v>127</v>
      </c>
      <c r="M16" s="120" t="s">
        <v>128</v>
      </c>
      <c r="N16" s="121" t="s">
        <v>129</v>
      </c>
      <c r="O16" s="105" t="s">
        <v>130</v>
      </c>
      <c r="P16" s="128" t="s">
        <v>131</v>
      </c>
      <c r="Q16" s="69" t="str">
        <f>IF(AND(H16=1,I16=1),'MATRIZ DE CALIFICACIÓN'!C$7,IF(AND(H16=1,I16=2),'MATRIZ DE CALIFICACIÓN'!D$7,IF(AND(H16=1,I16=3),'MATRIZ DE CALIFICACIÓN'!E$7,IF(AND(H16=1,I16=4),'MATRIZ DE CALIFICACIÓN'!F$7,IF(AND(H16=1,I16=5),'MATRIZ DE CALIFICACIÓN'!G$7,"")))))</f>
        <v>5A</v>
      </c>
      <c r="R16" s="69">
        <f>IF(AND(H16=2,I16=1),'MATRIZ DE CALIFICACIÓN'!C$8,IF(AND(H16=2,I16=2),'MATRIZ DE CALIFICACIÓN'!D$8,IF(AND(H16=2,I16=3),'MATRIZ DE CALIFICACIÓN'!E$8,IF(AND(H16=2,I16=4),'MATRIZ DE CALIFICACIÓN'!F$8,IF(AND(H16=2,I16=5),'MATRIZ DE CALIFICACIÓN'!G$8,"")))))</f>
      </c>
      <c r="S16" s="69">
        <f>IF(AND(H16=3,I16=1),'MATRIZ DE CALIFICACIÓN'!C$9,IF(AND(H16=3,I16=2),'MATRIZ DE CALIFICACIÓN'!D$9,IF(AND(H16=3,I16=3),'MATRIZ DE CALIFICACIÓN'!E$9,IF(AND(H16=3,I16=4),'MATRIZ DE CALIFICACIÓN'!F$9,IF(AND(H16=3,I16=5),'MATRIZ DE CALIFICACIÓN'!G$9,"")))))</f>
      </c>
      <c r="T16" s="69">
        <f>IF(AND(H16=4,I16=1),'MATRIZ DE CALIFICACIÓN'!C$10,IF(AND(H16=4,I16=2),'MATRIZ DE CALIFICACIÓN'!D$10,IF(AND(H16=4,I16=3),'MATRIZ DE CALIFICACIÓN'!E$10,IF(AND(H16=4,I16=4),'MATRIZ DE CALIFICACIÓN'!F$10,IF(AND(H16=4,I16=5),'MATRIZ DE CALIFICACIÓN'!G$10,"")))))</f>
      </c>
      <c r="U16" s="70">
        <f>IF(AND(H16=5,I16=1),'MATRIZ DE CALIFICACIÓN'!C$11,IF(AND(H16=5,I16=2),'MATRIZ DE CALIFICACIÓN'!D$11,IF(AND(H16=5,I16=3),'MATRIZ DE CALIFICACIÓN'!E$11,IF(AND(H16=5,I16=4),'MATRIZ DE CALIFICACIÓN'!F$11,IF(AND(H16=5,I16=5),'MATRIZ DE CALIFICACIÓN'!G$11,"")))))</f>
      </c>
      <c r="V16" s="69">
        <f>IF(AND(G16="SI"),IF(AND(H16=1),'MATRIZ DE CALIFICACIÓN'!$J$7,IF(AND(H16=2),'MATRIZ DE CALIFICACIÓN'!$J$9,"")))</f>
        <v>1</v>
      </c>
      <c r="W16" s="69">
        <f>IF(AND(G16="SI"),IF(AND(H16=3),'MATRIZ DE CALIFICACIÓN'!$J$10,IF(AND(H16=4),'MATRIZ DE CALIFICACIÓN'!$J$12,IF(AND(H16=5),'MATRIZ DE CALIFICACIÓN'!$J$14,""))))</f>
      </c>
      <c r="X16" s="69">
        <f>IF(AND(G16="SI"),IF(AND(I16=1),'MATRIZ DE CALIFICACIÓN'!$J$7,IF(AND(I16=2),'MATRIZ DE CALIFICACIÓN'!$J$9,"")))</f>
      </c>
      <c r="Y16" s="69">
        <f>IF(AND(G16="SI"),IF(AND(I16=3),'MATRIZ DE CALIFICACIÓN'!$J$10,IF(AND(I16=4),'MATRIZ DE CALIFICACIÓN'!$J$12,IF(AND(I16=5),'MATRIZ DE CALIFICACIÓN'!$J$14,""))))</f>
        <v>5</v>
      </c>
    </row>
    <row r="17" spans="1:25" ht="167.25" customHeight="1">
      <c r="A17" s="202"/>
      <c r="B17" s="101">
        <v>2</v>
      </c>
      <c r="C17" s="122" t="s">
        <v>164</v>
      </c>
      <c r="D17" s="122" t="s">
        <v>132</v>
      </c>
      <c r="E17" s="123" t="s">
        <v>133</v>
      </c>
      <c r="F17" s="76" t="s">
        <v>152</v>
      </c>
      <c r="G17" s="89" t="s">
        <v>126</v>
      </c>
      <c r="H17" s="94">
        <v>1</v>
      </c>
      <c r="I17" s="77">
        <v>4</v>
      </c>
      <c r="J17" s="68" t="str">
        <f t="shared" si="0"/>
        <v>4A</v>
      </c>
      <c r="K17" s="95" t="str">
        <f>VLOOKUP(J17,'ZONA DE RIESGO'!$B$5:$C$23,2,FALSE)</f>
        <v>ALTO</v>
      </c>
      <c r="L17" s="124" t="s">
        <v>134</v>
      </c>
      <c r="M17" s="125" t="s">
        <v>135</v>
      </c>
      <c r="N17" s="126" t="s">
        <v>129</v>
      </c>
      <c r="O17" s="127" t="s">
        <v>136</v>
      </c>
      <c r="P17" s="129" t="s">
        <v>137</v>
      </c>
      <c r="Q17" s="69" t="str">
        <f>IF(AND(H17=1,I17=1),'MATRIZ DE CALIFICACIÓN'!C$7,IF(AND(H17=1,I17=2),'MATRIZ DE CALIFICACIÓN'!D$7,IF(AND(H17=1,I17=3),'MATRIZ DE CALIFICACIÓN'!E$7,IF(AND(H17=1,I17=4),'MATRIZ DE CALIFICACIÓN'!F$7,IF(AND(H17=1,I17=5),'MATRIZ DE CALIFICACIÓN'!G$7,"")))))</f>
        <v>4A</v>
      </c>
      <c r="R17" s="69">
        <f>IF(AND(H17=2,I17=1),'MATRIZ DE CALIFICACIÓN'!C$8,IF(AND(H17=2,I17=2),'MATRIZ DE CALIFICACIÓN'!D$8,IF(AND(H17=2,I17=3),'MATRIZ DE CALIFICACIÓN'!E$8,IF(AND(H17=2,I17=4),'MATRIZ DE CALIFICACIÓN'!F$8,IF(AND(H17=2,I17=5),'MATRIZ DE CALIFICACIÓN'!G$8,"")))))</f>
      </c>
      <c r="S17" s="69">
        <f>IF(AND(H17=3,I17=1),'MATRIZ DE CALIFICACIÓN'!C$9,IF(AND(H17=3,I17=2),'MATRIZ DE CALIFICACIÓN'!D$9,IF(AND(H17=3,I17=3),'MATRIZ DE CALIFICACIÓN'!E$9,IF(AND(H17=3,I17=4),'MATRIZ DE CALIFICACIÓN'!F$9,IF(AND(H17=3,I17=5),'MATRIZ DE CALIFICACIÓN'!G$9,"")))))</f>
      </c>
      <c r="T17" s="69">
        <f>IF(AND(H17=4,I17=1),'MATRIZ DE CALIFICACIÓN'!C$10,IF(AND(H17=4,I17=2),'MATRIZ DE CALIFICACIÓN'!D$10,IF(AND(H17=4,I17=3),'MATRIZ DE CALIFICACIÓN'!E$10,IF(AND(H17=4,I17=4),'MATRIZ DE CALIFICACIÓN'!F$10,IF(AND(H17=4,I17=5),'MATRIZ DE CALIFICACIÓN'!G$10,"")))))</f>
      </c>
      <c r="U17" s="70">
        <f>IF(AND(H17=5,I17=1),'MATRIZ DE CALIFICACIÓN'!C$11,IF(AND(H17=5,I17=2),'MATRIZ DE CALIFICACIÓN'!D$11,IF(AND(H17=5,I17=3),'MATRIZ DE CALIFICACIÓN'!E$11,IF(AND(H17=5,I17=4),'MATRIZ DE CALIFICACIÓN'!F$11,IF(AND(H17=5,I17=5),'MATRIZ DE CALIFICACIÓN'!G$11,"")))))</f>
      </c>
      <c r="V17" s="69">
        <f>IF(AND(G17="SI"),IF(AND(H17=1),'MATRIZ DE CALIFICACIÓN'!$J$7,IF(AND(H17=2),'MATRIZ DE CALIFICACIÓN'!$J$9,"")))</f>
        <v>1</v>
      </c>
      <c r="W17" s="69">
        <f>IF(AND(G17="SI"),IF(AND(H17=3),'MATRIZ DE CALIFICACIÓN'!$J$10,IF(AND(H17=4),'MATRIZ DE CALIFICACIÓN'!$J$12,IF(AND(H17=5),'MATRIZ DE CALIFICACIÓN'!$J$14,""))))</f>
      </c>
      <c r="X17" s="69">
        <f>IF(AND(G17="SI"),IF(AND(I17=1),'MATRIZ DE CALIFICACIÓN'!$J$7,IF(AND(I17=2),'MATRIZ DE CALIFICACIÓN'!$J$9,"")))</f>
      </c>
      <c r="Y17" s="69">
        <f>IF(AND(G17="SI"),IF(AND(I17=3),'MATRIZ DE CALIFICACIÓN'!$J$10,IF(AND(I17=4),'MATRIZ DE CALIFICACIÓN'!$J$12,IF(AND(I17=5),'MATRIZ DE CALIFICACIÓN'!$J$14,""))))</f>
        <v>4</v>
      </c>
    </row>
    <row r="18" spans="1:25" ht="177.75" customHeight="1">
      <c r="A18" s="202"/>
      <c r="B18" s="101">
        <v>3</v>
      </c>
      <c r="C18" s="122" t="s">
        <v>165</v>
      </c>
      <c r="D18" s="122" t="s">
        <v>138</v>
      </c>
      <c r="E18" s="130" t="s">
        <v>139</v>
      </c>
      <c r="F18" s="78" t="s">
        <v>140</v>
      </c>
      <c r="G18" s="89" t="s">
        <v>126</v>
      </c>
      <c r="H18" s="94">
        <v>2</v>
      </c>
      <c r="I18" s="77">
        <v>3</v>
      </c>
      <c r="J18" s="68" t="str">
        <f t="shared" si="0"/>
        <v>6M</v>
      </c>
      <c r="K18" s="95" t="str">
        <f>VLOOKUP(J18,'ZONA DE RIESGO'!$B$5:$C$23,2,FALSE)</f>
        <v>MODERADO</v>
      </c>
      <c r="L18" s="124" t="s">
        <v>141</v>
      </c>
      <c r="M18" s="131" t="s">
        <v>142</v>
      </c>
      <c r="N18" s="122" t="s">
        <v>143</v>
      </c>
      <c r="O18" s="132" t="s">
        <v>144</v>
      </c>
      <c r="P18" s="133" t="s">
        <v>145</v>
      </c>
      <c r="Q18" s="69">
        <f>IF(AND(H18=1,I18=1),'MATRIZ DE CALIFICACIÓN'!C$7,IF(AND(H18=1,I18=2),'MATRIZ DE CALIFICACIÓN'!D$7,IF(AND(H18=1,I18=3),'MATRIZ DE CALIFICACIÓN'!E$7,IF(AND(H18=1,I18=4),'MATRIZ DE CALIFICACIÓN'!F$7,IF(AND(H18=1,I18=5),'MATRIZ DE CALIFICACIÓN'!G$7,"")))))</f>
      </c>
      <c r="R18" s="69" t="str">
        <f>IF(AND(H18=2,I18=1),'MATRIZ DE CALIFICACIÓN'!C$8,IF(AND(H18=2,I18=2),'MATRIZ DE CALIFICACIÓN'!D$8,IF(AND(H18=2,I18=3),'MATRIZ DE CALIFICACIÓN'!E$8,IF(AND(H18=2,I18=4),'MATRIZ DE CALIFICACIÓN'!F$8,IF(AND(H18=2,I18=5),'MATRIZ DE CALIFICACIÓN'!G$8,"")))))</f>
        <v>6M</v>
      </c>
      <c r="S18" s="69">
        <f>IF(AND(H18=3,I18=1),'MATRIZ DE CALIFICACIÓN'!C$9,IF(AND(H18=3,I18=2),'MATRIZ DE CALIFICACIÓN'!D$9,IF(AND(H18=3,I18=3),'MATRIZ DE CALIFICACIÓN'!E$9,IF(AND(H18=3,I18=4),'MATRIZ DE CALIFICACIÓN'!F$9,IF(AND(H18=3,I18=5),'MATRIZ DE CALIFICACIÓN'!G$9,"")))))</f>
      </c>
      <c r="T18" s="69">
        <f>IF(AND(H18=4,I18=1),'MATRIZ DE CALIFICACIÓN'!C$10,IF(AND(H18=4,I18=2),'MATRIZ DE CALIFICACIÓN'!D$10,IF(AND(H18=4,I18=3),'MATRIZ DE CALIFICACIÓN'!E$10,IF(AND(H18=4,I18=4),'MATRIZ DE CALIFICACIÓN'!F$10,IF(AND(H18=4,I18=5),'MATRIZ DE CALIFICACIÓN'!G$10,"")))))</f>
      </c>
      <c r="U18" s="70">
        <f>IF(AND(H18=5,I18=1),'MATRIZ DE CALIFICACIÓN'!C$11,IF(AND(H18=5,I18=2),'MATRIZ DE CALIFICACIÓN'!D$11,IF(AND(H18=5,I18=3),'MATRIZ DE CALIFICACIÓN'!E$11,IF(AND(H18=5,I18=4),'MATRIZ DE CALIFICACIÓN'!F$11,IF(AND(H18=5,I18=5),'MATRIZ DE CALIFICACIÓN'!G$11,"")))))</f>
      </c>
      <c r="V18" s="69">
        <f>IF(AND(G18="SI"),IF(AND(H18=1),'MATRIZ DE CALIFICACIÓN'!$J$7,IF(AND(H18=2),'MATRIZ DE CALIFICACIÓN'!$J$9,"")))</f>
        <v>2</v>
      </c>
      <c r="W18" s="69">
        <f>IF(AND(G18="SI"),IF(AND(H18=3),'MATRIZ DE CALIFICACIÓN'!$J$10,IF(AND(H18=4),'MATRIZ DE CALIFICACIÓN'!$J$12,IF(AND(H18=5),'MATRIZ DE CALIFICACIÓN'!$J$14,""))))</f>
      </c>
      <c r="X18" s="69">
        <f>IF(AND(G18="SI"),IF(AND(I18=1),'MATRIZ DE CALIFICACIÓN'!$J$7,IF(AND(I18=2),'MATRIZ DE CALIFICACIÓN'!$J$9,"")))</f>
      </c>
      <c r="Y18" s="69">
        <f>IF(AND(G18="SI"),IF(AND(I18=3),'MATRIZ DE CALIFICACIÓN'!$J$10,IF(AND(I18=4),'MATRIZ DE CALIFICACIÓN'!$J$12,IF(AND(I18=5),'MATRIZ DE CALIFICACIÓN'!$J$14,""))))</f>
        <v>3</v>
      </c>
    </row>
    <row r="19" spans="1:25" ht="128.25" customHeight="1">
      <c r="A19" s="202"/>
      <c r="B19" s="101">
        <v>4</v>
      </c>
      <c r="C19" s="123" t="s">
        <v>166</v>
      </c>
      <c r="D19" s="123" t="s">
        <v>146</v>
      </c>
      <c r="E19" s="76" t="s">
        <v>147</v>
      </c>
      <c r="F19" s="75" t="s">
        <v>148</v>
      </c>
      <c r="G19" s="89" t="s">
        <v>162</v>
      </c>
      <c r="H19" s="94">
        <v>1</v>
      </c>
      <c r="I19" s="77">
        <v>3</v>
      </c>
      <c r="J19" s="68" t="str">
        <f t="shared" si="0"/>
        <v>3M</v>
      </c>
      <c r="K19" s="95" t="str">
        <f>VLOOKUP(J19,'ZONA DE RIESGO'!$B$5:$C$23,2,FALSE)</f>
        <v> MODERADO</v>
      </c>
      <c r="L19" s="106" t="s">
        <v>149</v>
      </c>
      <c r="M19" s="135" t="s">
        <v>161</v>
      </c>
      <c r="N19" s="122" t="s">
        <v>150</v>
      </c>
      <c r="O19" s="134" t="s">
        <v>130</v>
      </c>
      <c r="P19" s="133" t="s">
        <v>151</v>
      </c>
      <c r="Q19" s="69" t="str">
        <f>IF(AND(H19=1,I19=1),'MATRIZ DE CALIFICACIÓN'!C$7,IF(AND(H19=1,I19=2),'MATRIZ DE CALIFICACIÓN'!D$7,IF(AND(H19=1,I19=3),'MATRIZ DE CALIFICACIÓN'!E$7,IF(AND(H19=1,I19=4),'MATRIZ DE CALIFICACIÓN'!F$7,IF(AND(H19=1,I19=5),'MATRIZ DE CALIFICACIÓN'!G$7,"")))))</f>
        <v>3M</v>
      </c>
      <c r="R19" s="69">
        <f>IF(AND(H19=2,I19=1),'MATRIZ DE CALIFICACIÓN'!C$8,IF(AND(H19=2,I19=2),'MATRIZ DE CALIFICACIÓN'!D$8,IF(AND(H19=2,I19=3),'MATRIZ DE CALIFICACIÓN'!E$8,IF(AND(H19=2,I19=4),'MATRIZ DE CALIFICACIÓN'!F$8,IF(AND(H19=2,I19=5),'MATRIZ DE CALIFICACIÓN'!G$8,"")))))</f>
      </c>
      <c r="S19" s="69">
        <f>IF(AND(H19=3,I19=1),'MATRIZ DE CALIFICACIÓN'!C$9,IF(AND(H19=3,I19=2),'MATRIZ DE CALIFICACIÓN'!D$9,IF(AND(H19=3,I19=3),'MATRIZ DE CALIFICACIÓN'!E$9,IF(AND(H19=3,I19=4),'MATRIZ DE CALIFICACIÓN'!F$9,IF(AND(H19=3,I19=5),'MATRIZ DE CALIFICACIÓN'!G$9,"")))))</f>
      </c>
      <c r="T19" s="69">
        <f>IF(AND(H19=4,I19=1),'MATRIZ DE CALIFICACIÓN'!C$10,IF(AND(H19=4,I19=2),'MATRIZ DE CALIFICACIÓN'!D$10,IF(AND(H19=4,I19=3),'MATRIZ DE CALIFICACIÓN'!E$10,IF(AND(H19=4,I19=4),'MATRIZ DE CALIFICACIÓN'!F$10,IF(AND(H19=4,I19=5),'MATRIZ DE CALIFICACIÓN'!G$10,"")))))</f>
      </c>
      <c r="U19" s="70">
        <f>IF(AND(H19=5,I19=1),'MATRIZ DE CALIFICACIÓN'!C$11,IF(AND(H19=5,I19=2),'MATRIZ DE CALIFICACIÓN'!D$11,IF(AND(H19=5,I19=3),'MATRIZ DE CALIFICACIÓN'!E$11,IF(AND(H19=5,I19=4),'MATRIZ DE CALIFICACIÓN'!F$11,IF(AND(H19=5,I19=5),'MATRIZ DE CALIFICACIÓN'!G$11,"")))))</f>
      </c>
      <c r="V19" s="69" t="b">
        <f>IF(AND(G19="SI"),IF(AND(H19=1),'MATRIZ DE CALIFICACIÓN'!$J$7,IF(AND(H19=2),'MATRIZ DE CALIFICACIÓN'!$J$9,"")))</f>
        <v>0</v>
      </c>
      <c r="W19" s="69" t="b">
        <f>IF(AND(G19="SI"),IF(AND(H19=3),'MATRIZ DE CALIFICACIÓN'!$J$10,IF(AND(H19=4),'MATRIZ DE CALIFICACIÓN'!$J$12,IF(AND(H19=5),'MATRIZ DE CALIFICACIÓN'!$J$14,""))))</f>
        <v>0</v>
      </c>
      <c r="X19" s="69" t="b">
        <f>IF(AND(G19="SI"),IF(AND(I19=1),'MATRIZ DE CALIFICACIÓN'!$J$7,IF(AND(I19=2),'MATRIZ DE CALIFICACIÓN'!$J$9,"")))</f>
        <v>0</v>
      </c>
      <c r="Y19" s="69" t="b">
        <f>IF(AND(G19="SI"),IF(AND(I19=3),'MATRIZ DE CALIFICACIÓN'!$J$10,IF(AND(I19=4),'MATRIZ DE CALIFICACIÓN'!$J$12,IF(AND(I19=5),'MATRIZ DE CALIFICACIÓN'!$J$14,""))))</f>
        <v>0</v>
      </c>
    </row>
    <row r="20" spans="1:25" ht="177.75" customHeight="1">
      <c r="A20" s="203"/>
      <c r="B20" s="101">
        <v>5</v>
      </c>
      <c r="C20" s="122" t="s">
        <v>167</v>
      </c>
      <c r="D20" s="122" t="s">
        <v>153</v>
      </c>
      <c r="E20" s="75" t="s">
        <v>157</v>
      </c>
      <c r="F20" s="78" t="s">
        <v>156</v>
      </c>
      <c r="G20" s="89" t="s">
        <v>126</v>
      </c>
      <c r="H20" s="94">
        <v>2</v>
      </c>
      <c r="I20" s="77">
        <v>2</v>
      </c>
      <c r="J20" s="68" t="str">
        <f t="shared" si="0"/>
        <v>4B</v>
      </c>
      <c r="K20" s="95" t="str">
        <f>VLOOKUP(J20,'ZONA DE RIESGO'!$B$5:$C$23,2,FALSE)</f>
        <v>BAJO</v>
      </c>
      <c r="L20" s="136" t="s">
        <v>155</v>
      </c>
      <c r="M20" s="137" t="s">
        <v>154</v>
      </c>
      <c r="N20" s="122" t="s">
        <v>158</v>
      </c>
      <c r="O20" s="132" t="s">
        <v>144</v>
      </c>
      <c r="P20" s="133" t="s">
        <v>159</v>
      </c>
      <c r="Q20" s="69">
        <f>IF(AND(H20=1,I20=1),'MATRIZ DE CALIFICACIÓN'!C$7,IF(AND(H20=1,I20=2),'MATRIZ DE CALIFICACIÓN'!D$7,IF(AND(H20=1,I20=3),'MATRIZ DE CALIFICACIÓN'!E$7,IF(AND(H20=1,I20=4),'MATRIZ DE CALIFICACIÓN'!F$7,IF(AND(H20=1,I20=5),'MATRIZ DE CALIFICACIÓN'!G$7,"")))))</f>
      </c>
      <c r="R20" s="69" t="str">
        <f>IF(AND(H20=2,I20=1),'MATRIZ DE CALIFICACIÓN'!C$8,IF(AND(H20=2,I20=2),'MATRIZ DE CALIFICACIÓN'!D$8,IF(AND(H20=2,I20=3),'MATRIZ DE CALIFICACIÓN'!E$8,IF(AND(H20=2,I20=4),'MATRIZ DE CALIFICACIÓN'!F$8,IF(AND(H20=2,I20=5),'MATRIZ DE CALIFICACIÓN'!G$8,"")))))</f>
        <v>4B</v>
      </c>
      <c r="S20" s="69">
        <f>IF(AND(H20=3,I20=1),'MATRIZ DE CALIFICACIÓN'!C$9,IF(AND(H20=3,I20=2),'MATRIZ DE CALIFICACIÓN'!D$9,IF(AND(H20=3,I20=3),'MATRIZ DE CALIFICACIÓN'!E$9,IF(AND(H20=3,I20=4),'MATRIZ DE CALIFICACIÓN'!F$9,IF(AND(H20=3,I20=5),'MATRIZ DE CALIFICACIÓN'!G$9,"")))))</f>
      </c>
      <c r="T20" s="69">
        <f>IF(AND(H20=4,I20=1),'MATRIZ DE CALIFICACIÓN'!C$10,IF(AND(H20=4,I20=2),'MATRIZ DE CALIFICACIÓN'!D$10,IF(AND(H20=4,I20=3),'MATRIZ DE CALIFICACIÓN'!E$10,IF(AND(H20=4,I20=4),'MATRIZ DE CALIFICACIÓN'!F$10,IF(AND(H20=4,I20=5),'MATRIZ DE CALIFICACIÓN'!G$10,"")))))</f>
      </c>
      <c r="U20" s="70">
        <f>IF(AND(H20=5,I20=1),'MATRIZ DE CALIFICACIÓN'!C$11,IF(AND(H20=5,I20=2),'MATRIZ DE CALIFICACIÓN'!D$11,IF(AND(H20=5,I20=3),'MATRIZ DE CALIFICACIÓN'!E$11,IF(AND(H20=5,I20=4),'MATRIZ DE CALIFICACIÓN'!F$11,IF(AND(H20=5,I20=5),'MATRIZ DE CALIFICACIÓN'!G$11,"")))))</f>
      </c>
      <c r="V20" s="69">
        <f>IF(AND(G20="SI"),IF(AND(H20=1),'MATRIZ DE CALIFICACIÓN'!$J$7,IF(AND(H20=2),'MATRIZ DE CALIFICACIÓN'!$J$9,"")))</f>
        <v>2</v>
      </c>
      <c r="W20" s="69">
        <f>IF(AND(G20="SI"),IF(AND(H20=3),'MATRIZ DE CALIFICACIÓN'!$J$10,IF(AND(H20=4),'MATRIZ DE CALIFICACIÓN'!$J$12,IF(AND(H20=5),'MATRIZ DE CALIFICACIÓN'!$J$14,""))))</f>
      </c>
      <c r="X20" s="69">
        <f>IF(AND(G20="SI"),IF(AND(I20=1),'MATRIZ DE CALIFICACIÓN'!$J$7,IF(AND(I20=2),'MATRIZ DE CALIFICACIÓN'!$J$9,"")))</f>
        <v>2</v>
      </c>
      <c r="Y20" s="69">
        <f>IF(AND(G20="SI"),IF(AND(I20=3),'MATRIZ DE CALIFICACIÓN'!$J$10,IF(AND(I20=4),'MATRIZ DE CALIFICACIÓN'!$J$12,IF(AND(I20=5),'MATRIZ DE CALIFICACIÓN'!$J$14,""))))</f>
      </c>
    </row>
    <row r="21" spans="1:25" ht="170.25" customHeight="1">
      <c r="A21" s="203"/>
      <c r="B21" s="101">
        <v>6</v>
      </c>
      <c r="C21" s="79" t="s">
        <v>168</v>
      </c>
      <c r="D21" s="79" t="s">
        <v>169</v>
      </c>
      <c r="E21" s="79" t="s">
        <v>170</v>
      </c>
      <c r="F21" s="79" t="s">
        <v>171</v>
      </c>
      <c r="G21" s="89" t="s">
        <v>162</v>
      </c>
      <c r="H21" s="94">
        <v>1</v>
      </c>
      <c r="I21" s="77">
        <v>3</v>
      </c>
      <c r="J21" s="68" t="str">
        <f t="shared" si="0"/>
        <v>3M</v>
      </c>
      <c r="K21" s="95" t="str">
        <f>VLOOKUP(J21,'ZONA DE RIESGO'!$B$5:$C$23,2,FALSE)</f>
        <v> MODERADO</v>
      </c>
      <c r="L21" s="106" t="s">
        <v>172</v>
      </c>
      <c r="M21" s="107" t="s">
        <v>175</v>
      </c>
      <c r="N21" s="126" t="s">
        <v>129</v>
      </c>
      <c r="O21" s="109" t="s">
        <v>174</v>
      </c>
      <c r="P21" s="108" t="s">
        <v>173</v>
      </c>
      <c r="Q21" s="69" t="str">
        <f>IF(AND(H21=1,I21=1),'MATRIZ DE CALIFICACIÓN'!C$7,IF(AND(H21=1,I21=2),'MATRIZ DE CALIFICACIÓN'!D$7,IF(AND(H21=1,I21=3),'MATRIZ DE CALIFICACIÓN'!E$7,IF(AND(H21=1,I21=4),'MATRIZ DE CALIFICACIÓN'!F$7,IF(AND(H21=1,I21=5),'MATRIZ DE CALIFICACIÓN'!G$7,"")))))</f>
        <v>3M</v>
      </c>
      <c r="R21" s="69">
        <f>IF(AND(H21=2,I21=1),'MATRIZ DE CALIFICACIÓN'!C$8,IF(AND(H21=2,I21=2),'MATRIZ DE CALIFICACIÓN'!D$8,IF(AND(H21=2,I21=3),'MATRIZ DE CALIFICACIÓN'!E$8,IF(AND(H21=2,I21=4),'MATRIZ DE CALIFICACIÓN'!F$8,IF(AND(H21=2,I21=5),'MATRIZ DE CALIFICACIÓN'!G$8,"")))))</f>
      </c>
      <c r="S21" s="69">
        <f>IF(AND(H21=3,I21=1),'MATRIZ DE CALIFICACIÓN'!C$9,IF(AND(H21=3,I21=2),'MATRIZ DE CALIFICACIÓN'!D$9,IF(AND(H21=3,I21=3),'MATRIZ DE CALIFICACIÓN'!E$9,IF(AND(H21=3,I21=4),'MATRIZ DE CALIFICACIÓN'!F$9,IF(AND(H21=3,I21=5),'MATRIZ DE CALIFICACIÓN'!G$9,"")))))</f>
      </c>
      <c r="T21" s="69">
        <f>IF(AND(H21=4,I21=1),'MATRIZ DE CALIFICACIÓN'!C$10,IF(AND(H21=4,I21=2),'MATRIZ DE CALIFICACIÓN'!D$10,IF(AND(H21=4,I21=3),'MATRIZ DE CALIFICACIÓN'!E$10,IF(AND(H21=4,I21=4),'MATRIZ DE CALIFICACIÓN'!F$10,IF(AND(H21=4,I21=5),'MATRIZ DE CALIFICACIÓN'!G$10,"")))))</f>
      </c>
      <c r="U21" s="70">
        <f>IF(AND(H21=5,I21=1),'MATRIZ DE CALIFICACIÓN'!C$11,IF(AND(H21=5,I21=2),'MATRIZ DE CALIFICACIÓN'!D$11,IF(AND(H21=5,I21=3),'MATRIZ DE CALIFICACIÓN'!E$11,IF(AND(H21=5,I21=4),'MATRIZ DE CALIFICACIÓN'!F$11,IF(AND(H21=5,I21=5),'MATRIZ DE CALIFICACIÓN'!G$11,"")))))</f>
      </c>
      <c r="V21" s="69" t="b">
        <f>IF(AND(G21="SI"),IF(AND(H21=1),'MATRIZ DE CALIFICACIÓN'!$J$7,IF(AND(H21=2),'MATRIZ DE CALIFICACIÓN'!$J$9,"")))</f>
        <v>0</v>
      </c>
      <c r="W21" s="69" t="b">
        <f>IF(AND(G21="SI"),IF(AND(H21=3),'MATRIZ DE CALIFICACIÓN'!$J$10,IF(AND(H21=4),'MATRIZ DE CALIFICACIÓN'!$J$12,IF(AND(H21=5),'MATRIZ DE CALIFICACIÓN'!$J$14,""))))</f>
        <v>0</v>
      </c>
      <c r="X21" s="69" t="b">
        <f>IF(AND(G21="SI"),IF(AND(I21=1),'MATRIZ DE CALIFICACIÓN'!$J$7,IF(AND(I21=2),'MATRIZ DE CALIFICACIÓN'!$J$9,"")))</f>
        <v>0</v>
      </c>
      <c r="Y21" s="69" t="b">
        <f>IF(AND(G21="SI"),IF(AND(I21=3),'MATRIZ DE CALIFICACIÓN'!$J$10,IF(AND(I21=4),'MATRIZ DE CALIFICACIÓN'!$J$12,IF(AND(I21=5),'MATRIZ DE CALIFICACIÓN'!$J$14,""))))</f>
        <v>0</v>
      </c>
    </row>
    <row r="22" spans="1:25" ht="170.25" customHeight="1">
      <c r="A22" s="203"/>
      <c r="B22" s="101"/>
      <c r="C22" s="79"/>
      <c r="D22" s="79"/>
      <c r="E22" s="79"/>
      <c r="F22" s="79"/>
      <c r="G22" s="89"/>
      <c r="H22" s="96"/>
      <c r="I22" s="80"/>
      <c r="J22" s="68">
        <f t="shared" si="0"/>
      </c>
      <c r="K22" s="95" t="e">
        <f>VLOOKUP(J22,'ZONA DE RIESGO'!$B$5:$C$23,2,FALSE)</f>
        <v>#N/A</v>
      </c>
      <c r="L22" s="106"/>
      <c r="M22" s="107"/>
      <c r="N22" s="110"/>
      <c r="O22" s="109"/>
      <c r="P22" s="108"/>
      <c r="Q22" s="69">
        <f>IF(AND(H22=1,I22=1),'MATRIZ DE CALIFICACIÓN'!C$7,IF(AND(H22=1,I22=2),'MATRIZ DE CALIFICACIÓN'!D$7,IF(AND(H22=1,I22=3),'MATRIZ DE CALIFICACIÓN'!E$7,IF(AND(H22=1,I22=4),'MATRIZ DE CALIFICACIÓN'!F$7,IF(AND(H22=1,I22=5),'MATRIZ DE CALIFICACIÓN'!G$7,"")))))</f>
      </c>
      <c r="R22" s="69">
        <f>IF(AND(H22=2,I22=1),'MATRIZ DE CALIFICACIÓN'!C$8,IF(AND(H22=2,I22=2),'MATRIZ DE CALIFICACIÓN'!D$8,IF(AND(H22=2,I22=3),'MATRIZ DE CALIFICACIÓN'!E$8,IF(AND(H22=2,I22=4),'MATRIZ DE CALIFICACIÓN'!F$8,IF(AND(H22=2,I22=5),'MATRIZ DE CALIFICACIÓN'!G$8,"")))))</f>
      </c>
      <c r="S22" s="69">
        <f>IF(AND(H22=3,I22=1),'MATRIZ DE CALIFICACIÓN'!C$9,IF(AND(H22=3,I22=2),'MATRIZ DE CALIFICACIÓN'!D$9,IF(AND(H22=3,I22=3),'MATRIZ DE CALIFICACIÓN'!E$9,IF(AND(H22=3,I22=4),'MATRIZ DE CALIFICACIÓN'!F$9,IF(AND(H22=3,I22=5),'MATRIZ DE CALIFICACIÓN'!G$9,"")))))</f>
      </c>
      <c r="T22" s="69">
        <f>IF(AND(H22=4,I22=1),'MATRIZ DE CALIFICACIÓN'!C$10,IF(AND(H22=4,I22=2),'MATRIZ DE CALIFICACIÓN'!D$10,IF(AND(H22=4,I22=3),'MATRIZ DE CALIFICACIÓN'!E$10,IF(AND(H22=4,I22=4),'MATRIZ DE CALIFICACIÓN'!F$10,IF(AND(H22=4,I22=5),'MATRIZ DE CALIFICACIÓN'!G$10,"")))))</f>
      </c>
      <c r="U22" s="70">
        <f>IF(AND(H22=5,I22=1),'MATRIZ DE CALIFICACIÓN'!C$11,IF(AND(H22=5,I22=2),'MATRIZ DE CALIFICACIÓN'!D$11,IF(AND(H22=5,I22=3),'MATRIZ DE CALIFICACIÓN'!E$11,IF(AND(H22=5,I22=4),'MATRIZ DE CALIFICACIÓN'!F$11,IF(AND(H22=5,I22=5),'MATRIZ DE CALIFICACIÓN'!G$11,"")))))</f>
      </c>
      <c r="V22" s="69" t="b">
        <f>IF(AND(G22="SI"),IF(AND(H22=1),'MATRIZ DE CALIFICACIÓN'!$J$7,IF(AND(H22=2),'MATRIZ DE CALIFICACIÓN'!$J$9,"")))</f>
        <v>0</v>
      </c>
      <c r="W22" s="69" t="b">
        <f>IF(AND(G22="SI"),IF(AND(H22=3),'MATRIZ DE CALIFICACIÓN'!$J$10,IF(AND(H22=4),'MATRIZ DE CALIFICACIÓN'!$J$12,IF(AND(H22=5),'MATRIZ DE CALIFICACIÓN'!$J$14,""))))</f>
        <v>0</v>
      </c>
      <c r="X22" s="69" t="b">
        <f>IF(AND(G22="SI"),IF(AND(I22=1),'MATRIZ DE CALIFICACIÓN'!$J$7,IF(AND(I22=2),'MATRIZ DE CALIFICACIÓN'!$J$9,"")))</f>
        <v>0</v>
      </c>
      <c r="Y22" s="69" t="b">
        <f>IF(AND(G22="SI"),IF(AND(I22=3),'MATRIZ DE CALIFICACIÓN'!$J$10,IF(AND(I22=4),'MATRIZ DE CALIFICACIÓN'!$J$12,IF(AND(I22=5),'MATRIZ DE CALIFICACIÓN'!$J$14,""))))</f>
        <v>0</v>
      </c>
    </row>
    <row r="23" spans="1:25" ht="170.25" customHeight="1">
      <c r="A23" s="203"/>
      <c r="B23" s="101"/>
      <c r="C23" s="79"/>
      <c r="D23" s="79"/>
      <c r="E23" s="79"/>
      <c r="F23" s="79"/>
      <c r="G23" s="89"/>
      <c r="H23" s="96"/>
      <c r="I23" s="80"/>
      <c r="J23" s="68">
        <f t="shared" si="0"/>
      </c>
      <c r="K23" s="95" t="e">
        <f>VLOOKUP(J23,'ZONA DE RIESGO'!$B$5:$C$23,2,FALSE)</f>
        <v>#N/A</v>
      </c>
      <c r="L23" s="106"/>
      <c r="M23" s="107"/>
      <c r="N23" s="110"/>
      <c r="O23" s="109"/>
      <c r="P23" s="108"/>
      <c r="Q23" s="69">
        <f>IF(AND(H23=1,I23=1),'MATRIZ DE CALIFICACIÓN'!C$7,IF(AND(H23=1,I23=2),'MATRIZ DE CALIFICACIÓN'!D$7,IF(AND(H23=1,I23=3),'MATRIZ DE CALIFICACIÓN'!E$7,IF(AND(H23=1,I23=4),'MATRIZ DE CALIFICACIÓN'!F$7,IF(AND(H23=1,I23=5),'MATRIZ DE CALIFICACIÓN'!G$7,"")))))</f>
      </c>
      <c r="R23" s="69">
        <f>IF(AND(H23=2,I23=1),'MATRIZ DE CALIFICACIÓN'!C$8,IF(AND(H23=2,I23=2),'MATRIZ DE CALIFICACIÓN'!D$8,IF(AND(H23=2,I23=3),'MATRIZ DE CALIFICACIÓN'!E$8,IF(AND(H23=2,I23=4),'MATRIZ DE CALIFICACIÓN'!F$8,IF(AND(H23=2,I23=5),'MATRIZ DE CALIFICACIÓN'!G$8,"")))))</f>
      </c>
      <c r="S23" s="69">
        <f>IF(AND(H23=3,I23=1),'MATRIZ DE CALIFICACIÓN'!C$9,IF(AND(H23=3,I23=2),'MATRIZ DE CALIFICACIÓN'!D$9,IF(AND(H23=3,I23=3),'MATRIZ DE CALIFICACIÓN'!E$9,IF(AND(H23=3,I23=4),'MATRIZ DE CALIFICACIÓN'!F$9,IF(AND(H23=3,I23=5),'MATRIZ DE CALIFICACIÓN'!G$9,"")))))</f>
      </c>
      <c r="T23" s="69">
        <f>IF(AND(H23=4,I23=1),'MATRIZ DE CALIFICACIÓN'!C$10,IF(AND(H23=4,I23=2),'MATRIZ DE CALIFICACIÓN'!D$10,IF(AND(H23=4,I23=3),'MATRIZ DE CALIFICACIÓN'!E$10,IF(AND(H23=4,I23=4),'MATRIZ DE CALIFICACIÓN'!F$10,IF(AND(H23=4,I23=5),'MATRIZ DE CALIFICACIÓN'!G$10,"")))))</f>
      </c>
      <c r="U23" s="70">
        <f>IF(AND(H23=5,I23=1),'MATRIZ DE CALIFICACIÓN'!C$11,IF(AND(H23=5,I23=2),'MATRIZ DE CALIFICACIÓN'!D$11,IF(AND(H23=5,I23=3),'MATRIZ DE CALIFICACIÓN'!E$11,IF(AND(H23=5,I23=4),'MATRIZ DE CALIFICACIÓN'!F$11,IF(AND(H23=5,I23=5),'MATRIZ DE CALIFICACIÓN'!G$11,"")))))</f>
      </c>
      <c r="V23" s="69" t="b">
        <f>IF(AND(G23="SI"),IF(AND(H23=1),'MATRIZ DE CALIFICACIÓN'!$J$7,IF(AND(H23=2),'MATRIZ DE CALIFICACIÓN'!$J$9,"")))</f>
        <v>0</v>
      </c>
      <c r="W23" s="69" t="b">
        <f>IF(AND(G23="SI"),IF(AND(H23=3),'MATRIZ DE CALIFICACIÓN'!$J$10,IF(AND(H23=4),'MATRIZ DE CALIFICACIÓN'!$J$12,IF(AND(H23=5),'MATRIZ DE CALIFICACIÓN'!$J$14,""))))</f>
        <v>0</v>
      </c>
      <c r="X23" s="69" t="b">
        <f>IF(AND(G23="SI"),IF(AND(I23=1),'MATRIZ DE CALIFICACIÓN'!$J$7,IF(AND(I23=2),'MATRIZ DE CALIFICACIÓN'!$J$9,"")))</f>
        <v>0</v>
      </c>
      <c r="Y23" s="69" t="b">
        <f>IF(AND(G23="SI"),IF(AND(I23=3),'MATRIZ DE CALIFICACIÓN'!$J$10,IF(AND(I23=4),'MATRIZ DE CALIFICACIÓN'!$J$12,IF(AND(I23=5),'MATRIZ DE CALIFICACIÓN'!$J$14,""))))</f>
        <v>0</v>
      </c>
    </row>
    <row r="24" spans="1:25" ht="170.25" customHeight="1">
      <c r="A24" s="203"/>
      <c r="B24" s="101"/>
      <c r="C24" s="79"/>
      <c r="D24" s="79"/>
      <c r="E24" s="79"/>
      <c r="F24" s="79"/>
      <c r="G24" s="89"/>
      <c r="H24" s="96"/>
      <c r="I24" s="80"/>
      <c r="J24" s="68">
        <f t="shared" si="0"/>
      </c>
      <c r="K24" s="95" t="e">
        <f>VLOOKUP(J24,'ZONA DE RIESGO'!$B$5:$C$23,2,FALSE)</f>
        <v>#N/A</v>
      </c>
      <c r="L24" s="106"/>
      <c r="M24" s="107"/>
      <c r="N24" s="107"/>
      <c r="O24" s="111"/>
      <c r="P24" s="112"/>
      <c r="Q24" s="69">
        <f>IF(AND(H24=1,I24=1),'MATRIZ DE CALIFICACIÓN'!C$7,IF(AND(H24=1,I24=2),'MATRIZ DE CALIFICACIÓN'!D$7,IF(AND(H24=1,I24=3),'MATRIZ DE CALIFICACIÓN'!E$7,IF(AND(H24=1,I24=4),'MATRIZ DE CALIFICACIÓN'!F$7,IF(AND(H24=1,I24=5),'MATRIZ DE CALIFICACIÓN'!G$7,"")))))</f>
      </c>
      <c r="R24" s="69">
        <f>IF(AND(H24=2,I24=1),'MATRIZ DE CALIFICACIÓN'!C$8,IF(AND(H24=2,I24=2),'MATRIZ DE CALIFICACIÓN'!D$8,IF(AND(H24=2,I24=3),'MATRIZ DE CALIFICACIÓN'!E$8,IF(AND(H24=2,I24=4),'MATRIZ DE CALIFICACIÓN'!F$8,IF(AND(H24=2,I24=5),'MATRIZ DE CALIFICACIÓN'!G$8,"")))))</f>
      </c>
      <c r="S24" s="69">
        <f>IF(AND(H24=3,I24=1),'MATRIZ DE CALIFICACIÓN'!C$9,IF(AND(H24=3,I24=2),'MATRIZ DE CALIFICACIÓN'!D$9,IF(AND(H24=3,I24=3),'MATRIZ DE CALIFICACIÓN'!E$9,IF(AND(H24=3,I24=4),'MATRIZ DE CALIFICACIÓN'!F$9,IF(AND(H24=3,I24=5),'MATRIZ DE CALIFICACIÓN'!G$9,"")))))</f>
      </c>
      <c r="T24" s="69">
        <f>IF(AND(H24=4,I24=1),'MATRIZ DE CALIFICACIÓN'!C$10,IF(AND(H24=4,I24=2),'MATRIZ DE CALIFICACIÓN'!D$10,IF(AND(H24=4,I24=3),'MATRIZ DE CALIFICACIÓN'!E$10,IF(AND(H24=4,I24=4),'MATRIZ DE CALIFICACIÓN'!F$10,IF(AND(H24=4,I24=5),'MATRIZ DE CALIFICACIÓN'!G$10,"")))))</f>
      </c>
      <c r="U24" s="70">
        <f>IF(AND(H24=5,I24=1),'MATRIZ DE CALIFICACIÓN'!C$11,IF(AND(H24=5,I24=2),'MATRIZ DE CALIFICACIÓN'!D$11,IF(AND(H24=5,I24=3),'MATRIZ DE CALIFICACIÓN'!E$11,IF(AND(H24=5,I24=4),'MATRIZ DE CALIFICACIÓN'!F$11,IF(AND(H24=5,I24=5),'MATRIZ DE CALIFICACIÓN'!G$11,"")))))</f>
      </c>
      <c r="V24" s="69" t="b">
        <f>IF(AND(G24="SI"),IF(AND(H24=1),'MATRIZ DE CALIFICACIÓN'!$J$7,IF(AND(H24=2),'MATRIZ DE CALIFICACIÓN'!$J$9,"")))</f>
        <v>0</v>
      </c>
      <c r="W24" s="69" t="b">
        <f>IF(AND(G24="SI"),IF(AND(H24=3),'MATRIZ DE CALIFICACIÓN'!$J$10,IF(AND(H24=4),'MATRIZ DE CALIFICACIÓN'!$J$12,IF(AND(H24=5),'MATRIZ DE CALIFICACIÓN'!$J$14,""))))</f>
        <v>0</v>
      </c>
      <c r="X24" s="69" t="b">
        <f>IF(AND(G24="SI"),IF(AND(I24=1),'MATRIZ DE CALIFICACIÓN'!$J$7,IF(AND(I24=2),'MATRIZ DE CALIFICACIÓN'!$J$9,"")))</f>
        <v>0</v>
      </c>
      <c r="Y24" s="69" t="b">
        <f>IF(AND(G24="SI"),IF(AND(I24=3),'MATRIZ DE CALIFICACIÓN'!$J$10,IF(AND(I24=4),'MATRIZ DE CALIFICACIÓN'!$J$12,IF(AND(I24=5),'MATRIZ DE CALIFICACIÓN'!$J$14,""))))</f>
        <v>0</v>
      </c>
    </row>
    <row r="25" spans="1:25" ht="170.25" customHeight="1">
      <c r="A25" s="203"/>
      <c r="B25" s="102"/>
      <c r="C25" s="79"/>
      <c r="D25" s="79"/>
      <c r="E25" s="79"/>
      <c r="F25" s="79"/>
      <c r="G25" s="89"/>
      <c r="H25" s="96"/>
      <c r="I25" s="80"/>
      <c r="J25" s="68">
        <f t="shared" si="0"/>
      </c>
      <c r="K25" s="95" t="e">
        <f>VLOOKUP(J25,'ZONA DE RIESGO'!$B$5:$C$23,2,FALSE)</f>
        <v>#N/A</v>
      </c>
      <c r="L25" s="106"/>
      <c r="M25" s="107"/>
      <c r="N25" s="110"/>
      <c r="O25" s="109"/>
      <c r="P25" s="108"/>
      <c r="Q25" s="69">
        <f>IF(AND(H25=1,I25=1),'MATRIZ DE CALIFICACIÓN'!C$7,IF(AND(H25=1,I25=2),'MATRIZ DE CALIFICACIÓN'!D$7,IF(AND(H25=1,I25=3),'MATRIZ DE CALIFICACIÓN'!E$7,IF(AND(H25=1,I25=4),'MATRIZ DE CALIFICACIÓN'!F$7,IF(AND(H25=1,I25=5),'MATRIZ DE CALIFICACIÓN'!G$7,"")))))</f>
      </c>
      <c r="R25" s="69">
        <f>IF(AND(H25=2,I25=1),'MATRIZ DE CALIFICACIÓN'!C$8,IF(AND(H25=2,I25=2),'MATRIZ DE CALIFICACIÓN'!D$8,IF(AND(H25=2,I25=3),'MATRIZ DE CALIFICACIÓN'!E$8,IF(AND(H25=2,I25=4),'MATRIZ DE CALIFICACIÓN'!F$8,IF(AND(H25=2,I25=5),'MATRIZ DE CALIFICACIÓN'!G$8,"")))))</f>
      </c>
      <c r="S25" s="69">
        <f>IF(AND(H25=3,I25=1),'MATRIZ DE CALIFICACIÓN'!C$9,IF(AND(H25=3,I25=2),'MATRIZ DE CALIFICACIÓN'!D$9,IF(AND(H25=3,I25=3),'MATRIZ DE CALIFICACIÓN'!E$9,IF(AND(H25=3,I25=4),'MATRIZ DE CALIFICACIÓN'!F$9,IF(AND(H25=3,I25=5),'MATRIZ DE CALIFICACIÓN'!G$9,"")))))</f>
      </c>
      <c r="T25" s="69">
        <f>IF(AND(H25=4,I25=1),'MATRIZ DE CALIFICACIÓN'!C$10,IF(AND(H25=4,I25=2),'MATRIZ DE CALIFICACIÓN'!D$10,IF(AND(H25=4,I25=3),'MATRIZ DE CALIFICACIÓN'!E$10,IF(AND(H25=4,I25=4),'MATRIZ DE CALIFICACIÓN'!F$10,IF(AND(H25=4,I25=5),'MATRIZ DE CALIFICACIÓN'!G$10,"")))))</f>
      </c>
      <c r="U25" s="70">
        <f>IF(AND(H25=5,I25=1),'MATRIZ DE CALIFICACIÓN'!C$11,IF(AND(H25=5,I25=2),'MATRIZ DE CALIFICACIÓN'!D$11,IF(AND(H25=5,I25=3),'MATRIZ DE CALIFICACIÓN'!E$11,IF(AND(H25=5,I25=4),'MATRIZ DE CALIFICACIÓN'!F$11,IF(AND(H25=5,I25=5),'MATRIZ DE CALIFICACIÓN'!G$11,"")))))</f>
      </c>
      <c r="V25" s="69" t="b">
        <f>IF(AND(G25="SI"),IF(AND(H25=1),'MATRIZ DE CALIFICACIÓN'!$J$7,IF(AND(H25=2),'MATRIZ DE CALIFICACIÓN'!$J$9,"")))</f>
        <v>0</v>
      </c>
      <c r="W25" s="69" t="b">
        <f>IF(AND(G25="SI"),IF(AND(H25=3),'MATRIZ DE CALIFICACIÓN'!$J$10,IF(AND(H25=4),'MATRIZ DE CALIFICACIÓN'!$J$12,IF(AND(H25=5),'MATRIZ DE CALIFICACIÓN'!$J$14,""))))</f>
        <v>0</v>
      </c>
      <c r="X25" s="69" t="b">
        <f>IF(AND(G25="SI"),IF(AND(I25=1),'MATRIZ DE CALIFICACIÓN'!$J$7,IF(AND(I25=2),'MATRIZ DE CALIFICACIÓN'!$J$9,"")))</f>
        <v>0</v>
      </c>
      <c r="Y25" s="69" t="b">
        <f>IF(AND(G25="SI"),IF(AND(I25=3),'MATRIZ DE CALIFICACIÓN'!$J$10,IF(AND(I25=4),'MATRIZ DE CALIFICACIÓN'!$J$12,IF(AND(I25=5),'MATRIZ DE CALIFICACIÓN'!$J$14,""))))</f>
        <v>0</v>
      </c>
    </row>
    <row r="26" spans="1:25" ht="170.25" customHeight="1" thickBot="1">
      <c r="A26" s="203"/>
      <c r="B26" s="103"/>
      <c r="C26" s="75"/>
      <c r="D26" s="75"/>
      <c r="E26" s="75"/>
      <c r="F26" s="75"/>
      <c r="G26" s="89"/>
      <c r="H26" s="94"/>
      <c r="I26" s="77"/>
      <c r="J26" s="68">
        <f t="shared" si="0"/>
      </c>
      <c r="K26" s="95" t="e">
        <f>VLOOKUP(J26,'ZONA DE RIESGO'!$B$5:$C$23,2,FALSE)</f>
        <v>#N/A</v>
      </c>
      <c r="L26" s="106"/>
      <c r="M26" s="107"/>
      <c r="N26" s="78"/>
      <c r="O26" s="79"/>
      <c r="P26" s="108"/>
      <c r="Q26" s="69">
        <f>IF(AND(H26=1,I26=1),'MATRIZ DE CALIFICACIÓN'!C$7,IF(AND(H26=1,I26=2),'MATRIZ DE CALIFICACIÓN'!D$7,IF(AND(H26=1,I26=3),'MATRIZ DE CALIFICACIÓN'!E$7,IF(AND(H26=1,I26=4),'MATRIZ DE CALIFICACIÓN'!F$7,IF(AND(H26=1,I26=5),'MATRIZ DE CALIFICACIÓN'!G$7,"")))))</f>
      </c>
      <c r="R26" s="69">
        <f>IF(AND(H26=2,I26=1),'MATRIZ DE CALIFICACIÓN'!C$8,IF(AND(H26=2,I26=2),'MATRIZ DE CALIFICACIÓN'!D$8,IF(AND(H26=2,I26=3),'MATRIZ DE CALIFICACIÓN'!E$8,IF(AND(H26=2,I26=4),'MATRIZ DE CALIFICACIÓN'!F$8,IF(AND(H26=2,I26=5),'MATRIZ DE CALIFICACIÓN'!G$8,"")))))</f>
      </c>
      <c r="S26" s="69">
        <f>IF(AND(H26=3,I26=1),'MATRIZ DE CALIFICACIÓN'!C$9,IF(AND(H26=3,I26=2),'MATRIZ DE CALIFICACIÓN'!D$9,IF(AND(H26=3,I26=3),'MATRIZ DE CALIFICACIÓN'!E$9,IF(AND(H26=3,I26=4),'MATRIZ DE CALIFICACIÓN'!F$9,IF(AND(H26=3,I26=5),'MATRIZ DE CALIFICACIÓN'!G$9,"")))))</f>
      </c>
      <c r="T26" s="69">
        <f>IF(AND(H26=4,I26=1),'MATRIZ DE CALIFICACIÓN'!C$10,IF(AND(H26=4,I26=2),'MATRIZ DE CALIFICACIÓN'!D$10,IF(AND(H26=4,I26=3),'MATRIZ DE CALIFICACIÓN'!E$10,IF(AND(H26=4,I26=4),'MATRIZ DE CALIFICACIÓN'!F$10,IF(AND(H26=4,I26=5),'MATRIZ DE CALIFICACIÓN'!G$10,"")))))</f>
      </c>
      <c r="U26" s="70">
        <f>IF(AND(H26=5,I26=1),'MATRIZ DE CALIFICACIÓN'!C$11,IF(AND(H26=5,I26=2),'MATRIZ DE CALIFICACIÓN'!D$11,IF(AND(H26=5,I26=3),'MATRIZ DE CALIFICACIÓN'!E$11,IF(AND(H26=5,I26=4),'MATRIZ DE CALIFICACIÓN'!F$11,IF(AND(H26=5,I26=5),'MATRIZ DE CALIFICACIÓN'!G$11,"")))))</f>
      </c>
      <c r="V26" s="69" t="b">
        <f>IF(AND(G26="SI"),IF(AND(H26=1),'MATRIZ DE CALIFICACIÓN'!$J$7,IF(AND(H26=2),'MATRIZ DE CALIFICACIÓN'!$J$9,"")))</f>
        <v>0</v>
      </c>
      <c r="W26" s="69" t="b">
        <f>IF(AND(G26="SI"),IF(AND(H26=3),'MATRIZ DE CALIFICACIÓN'!$J$10,IF(AND(H26=4),'MATRIZ DE CALIFICACIÓN'!$J$12,IF(AND(H26=5),'MATRIZ DE CALIFICACIÓN'!$J$14,""))))</f>
        <v>0</v>
      </c>
      <c r="X26" s="69" t="b">
        <f>IF(AND(G26="SI"),IF(AND(I26=1),'MATRIZ DE CALIFICACIÓN'!$J$7,IF(AND(I26=2),'MATRIZ DE CALIFICACIÓN'!$J$9,"")))</f>
        <v>0</v>
      </c>
      <c r="Y26" s="69" t="b">
        <f>IF(AND(G26="SI"),IF(AND(I26=3),'MATRIZ DE CALIFICACIÓN'!$J$10,IF(AND(I26=4),'MATRIZ DE CALIFICACIÓN'!$J$12,IF(AND(I26=5),'MATRIZ DE CALIFICACIÓN'!$J$14,""))))</f>
        <v>0</v>
      </c>
    </row>
    <row r="27" spans="1:25" ht="170.25" customHeight="1" thickBot="1">
      <c r="A27" s="204"/>
      <c r="B27" s="104"/>
      <c r="C27" s="81"/>
      <c r="D27" s="81"/>
      <c r="E27" s="81"/>
      <c r="F27" s="81"/>
      <c r="G27" s="90"/>
      <c r="H27" s="97"/>
      <c r="I27" s="82"/>
      <c r="J27" s="86">
        <f t="shared" si="0"/>
      </c>
      <c r="K27" s="98" t="e">
        <f>VLOOKUP(J27,'ZONA DE RIESGO'!$B$5:$C$23,2,FALSE)</f>
        <v>#N/A</v>
      </c>
      <c r="L27" s="113"/>
      <c r="M27" s="114"/>
      <c r="N27" s="81"/>
      <c r="O27" s="115"/>
      <c r="P27" s="116"/>
      <c r="Q27" s="69">
        <f>IF(AND(H27=1,I27=1),'MATRIZ DE CALIFICACIÓN'!C$7,IF(AND(H27=1,I27=2),'MATRIZ DE CALIFICACIÓN'!D$7,IF(AND(H27=1,I27=3),'MATRIZ DE CALIFICACIÓN'!E$7,IF(AND(H27=1,I27=4),'MATRIZ DE CALIFICACIÓN'!F$7,IF(AND(H27=1,I27=5),'MATRIZ DE CALIFICACIÓN'!G$7,"")))))</f>
      </c>
      <c r="R27" s="69">
        <f>IF(AND(H27=2,I27=1),'MATRIZ DE CALIFICACIÓN'!C$8,IF(AND(H27=2,I27=2),'MATRIZ DE CALIFICACIÓN'!D$8,IF(AND(H27=2,I27=3),'MATRIZ DE CALIFICACIÓN'!E$8,IF(AND(H27=2,I27=4),'MATRIZ DE CALIFICACIÓN'!F$8,IF(AND(H27=2,I27=5),'MATRIZ DE CALIFICACIÓN'!G$8,"")))))</f>
      </c>
      <c r="S27" s="69">
        <f>IF(AND(H27=3,I27=1),'MATRIZ DE CALIFICACIÓN'!C$9,IF(AND(H27=3,I27=2),'MATRIZ DE CALIFICACIÓN'!D$9,IF(AND(H27=3,I27=3),'MATRIZ DE CALIFICACIÓN'!E$9,IF(AND(H27=3,I27=4),'MATRIZ DE CALIFICACIÓN'!F$9,IF(AND(H27=3,I27=5),'MATRIZ DE CALIFICACIÓN'!G$9,"")))))</f>
      </c>
      <c r="T27" s="69">
        <f>IF(AND(H27=4,I27=1),'MATRIZ DE CALIFICACIÓN'!C$10,IF(AND(H27=4,I27=2),'MATRIZ DE CALIFICACIÓN'!D$10,IF(AND(H27=4,I27=3),'MATRIZ DE CALIFICACIÓN'!E$10,IF(AND(H27=4,I27=4),'MATRIZ DE CALIFICACIÓN'!F$10,IF(AND(H27=4,I27=5),'MATRIZ DE CALIFICACIÓN'!G$10,"")))))</f>
      </c>
      <c r="U27" s="70">
        <f>IF(AND(H27=5,I27=1),'MATRIZ DE CALIFICACIÓN'!C$11,IF(AND(H27=5,I27=2),'MATRIZ DE CALIFICACIÓN'!D$11,IF(AND(H27=5,I27=3),'MATRIZ DE CALIFICACIÓN'!E$11,IF(AND(H27=5,I27=4),'MATRIZ DE CALIFICACIÓN'!F$11,IF(AND(H27=5,I27=5),'MATRIZ DE CALIFICACIÓN'!G$11,"")))))</f>
      </c>
      <c r="V27" s="69" t="b">
        <f>IF(AND(G27="SI"),IF(AND(H27=1),'MATRIZ DE CALIFICACIÓN'!$J$7,IF(AND(H27=2),'MATRIZ DE CALIFICACIÓN'!$J$9,"")))</f>
        <v>0</v>
      </c>
      <c r="W27" s="69" t="b">
        <f>IF(AND(G27="SI"),IF(AND(H27=3),'MATRIZ DE CALIFICACIÓN'!$J$10,IF(AND(H27=4),'MATRIZ DE CALIFICACIÓN'!$J$12,IF(AND(H27=5),'MATRIZ DE CALIFICACIÓN'!$J$14,""))))</f>
        <v>0</v>
      </c>
      <c r="X27" s="69" t="b">
        <f>IF(AND(G27="SI"),IF(AND(I27=1),'MATRIZ DE CALIFICACIÓN'!$J$7,IF(AND(I27=2),'MATRIZ DE CALIFICACIÓN'!$J$9,"")))</f>
        <v>0</v>
      </c>
      <c r="Y27" s="69" t="b">
        <f>IF(AND(G27="SI"),IF(AND(I27=3),'MATRIZ DE CALIFICACIÓN'!$J$10,IF(AND(I27=4),'MATRIZ DE CALIFICACIÓN'!$J$12,IF(AND(I27=5),'MATRIZ DE CALIFICACIÓN'!$J$14,""))))</f>
        <v>0</v>
      </c>
    </row>
    <row r="28" spans="1:21" ht="28.5" customHeight="1">
      <c r="A28" s="52" t="s">
        <v>111</v>
      </c>
      <c r="C28" s="212" t="s">
        <v>107</v>
      </c>
      <c r="D28" s="71" t="s">
        <v>34</v>
      </c>
      <c r="E28" s="72" t="s">
        <v>98</v>
      </c>
      <c r="F28" s="73" t="s">
        <v>101</v>
      </c>
      <c r="G28" s="52"/>
      <c r="H28" s="58"/>
      <c r="Q28" s="59"/>
      <c r="R28" s="60"/>
      <c r="S28" s="60"/>
      <c r="T28" s="60"/>
      <c r="U28" s="60"/>
    </row>
    <row r="29" spans="1:21" ht="35.25" customHeight="1" thickBot="1">
      <c r="A29" s="52"/>
      <c r="C29" s="213"/>
      <c r="D29" s="61" t="s">
        <v>35</v>
      </c>
      <c r="E29" s="62" t="s">
        <v>108</v>
      </c>
      <c r="F29" s="63" t="s">
        <v>97</v>
      </c>
      <c r="G29" s="64"/>
      <c r="Q29" s="59"/>
      <c r="R29" s="60"/>
      <c r="S29" s="60"/>
      <c r="T29" s="60"/>
      <c r="U29" s="60"/>
    </row>
    <row r="30" spans="1:21" ht="14.25">
      <c r="A30" s="52"/>
      <c r="C30" s="65"/>
      <c r="D30" s="66"/>
      <c r="E30" s="66"/>
      <c r="F30" s="66"/>
      <c r="G30" s="66"/>
      <c r="Q30" s="59"/>
      <c r="R30" s="60"/>
      <c r="S30" s="60"/>
      <c r="T30" s="60"/>
      <c r="U30" s="60"/>
    </row>
    <row r="31" spans="1:21" ht="14.25">
      <c r="A31" s="52"/>
      <c r="C31" s="188" t="s">
        <v>113</v>
      </c>
      <c r="D31" s="188"/>
      <c r="E31" s="188"/>
      <c r="F31" s="188"/>
      <c r="G31" s="188"/>
      <c r="H31" s="188"/>
      <c r="I31" s="188"/>
      <c r="J31" s="188"/>
      <c r="K31" s="188"/>
      <c r="L31" s="188"/>
      <c r="M31" s="188"/>
      <c r="N31" s="188"/>
      <c r="O31" s="188"/>
      <c r="Q31" s="59"/>
      <c r="R31" s="60"/>
      <c r="S31" s="60"/>
      <c r="T31" s="60"/>
      <c r="U31" s="60"/>
    </row>
    <row r="32" spans="1:21" ht="14.25">
      <c r="A32" s="52"/>
      <c r="C32" s="65"/>
      <c r="D32" s="66"/>
      <c r="E32" s="66"/>
      <c r="F32" s="66"/>
      <c r="G32" s="66"/>
      <c r="Q32" s="59"/>
      <c r="R32" s="60"/>
      <c r="S32" s="60"/>
      <c r="T32" s="60"/>
      <c r="U32" s="60"/>
    </row>
    <row r="33" spans="1:21" ht="15" thickBot="1">
      <c r="A33" s="74"/>
      <c r="Q33" s="59"/>
      <c r="R33" s="60"/>
      <c r="S33" s="60"/>
      <c r="T33" s="60"/>
      <c r="U33" s="60"/>
    </row>
    <row r="34" spans="17:21" ht="14.25">
      <c r="Q34" s="59"/>
      <c r="R34" s="60"/>
      <c r="S34" s="59"/>
      <c r="T34" s="60"/>
      <c r="U34" s="60"/>
    </row>
    <row r="35" spans="17:21" ht="14.25">
      <c r="Q35" s="59"/>
      <c r="R35" s="59"/>
      <c r="S35" s="59"/>
      <c r="T35" s="59"/>
      <c r="U35" s="67"/>
    </row>
    <row r="36" spans="17:21" ht="14.25">
      <c r="Q36" s="59"/>
      <c r="R36" s="59"/>
      <c r="S36" s="59"/>
      <c r="T36" s="59"/>
      <c r="U36" s="67"/>
    </row>
    <row r="37" spans="17:21" ht="14.25">
      <c r="Q37" s="59"/>
      <c r="R37" s="59"/>
      <c r="S37" s="59"/>
      <c r="T37" s="59"/>
      <c r="U37" s="67"/>
    </row>
    <row r="38" spans="17:21" ht="14.25">
      <c r="Q38" s="59"/>
      <c r="R38" s="60"/>
      <c r="S38" s="59"/>
      <c r="T38" s="59"/>
      <c r="U38" s="67"/>
    </row>
  </sheetData>
  <sheetProtection formatCells="0" formatColumns="0" formatRows="0" insertColumns="0" insertRows="0" insertHyperlinks="0" deleteColumns="0" deleteRows="0" sort="0" autoFilter="0" pivotTables="0"/>
  <mergeCells count="32">
    <mergeCell ref="O4:O5"/>
    <mergeCell ref="O6:O7"/>
    <mergeCell ref="O8:O9"/>
    <mergeCell ref="O10:O11"/>
    <mergeCell ref="P4:P5"/>
    <mergeCell ref="P6:P7"/>
    <mergeCell ref="P8:P9"/>
    <mergeCell ref="C11:D11"/>
    <mergeCell ref="B13:G13"/>
    <mergeCell ref="E2:N9"/>
    <mergeCell ref="A2:D9"/>
    <mergeCell ref="O2:O3"/>
    <mergeCell ref="P2:P3"/>
    <mergeCell ref="A13:A15"/>
    <mergeCell ref="H13:K13"/>
    <mergeCell ref="G14:G15"/>
    <mergeCell ref="M14:M15"/>
    <mergeCell ref="A16:A27"/>
    <mergeCell ref="L13:P13"/>
    <mergeCell ref="B14:B15"/>
    <mergeCell ref="L14:L15"/>
    <mergeCell ref="C28:C29"/>
    <mergeCell ref="D14:D15"/>
    <mergeCell ref="K14:K15"/>
    <mergeCell ref="C31:O31"/>
    <mergeCell ref="F14:F15"/>
    <mergeCell ref="P14:P15"/>
    <mergeCell ref="C14:C15"/>
    <mergeCell ref="E14:E15"/>
    <mergeCell ref="N14:N15"/>
    <mergeCell ref="O14:O15"/>
    <mergeCell ref="H14:J14"/>
  </mergeCells>
  <conditionalFormatting sqref="J16:J17 K17 J19:K20">
    <cfRule type="cellIs" priority="134" dxfId="10" operator="equal" stopIfTrue="1">
      <formula>"Riesgo Aceptable"</formula>
    </cfRule>
    <cfRule type="cellIs" priority="135" dxfId="9" operator="equal" stopIfTrue="1">
      <formula>"Riesgo Tolerable"</formula>
    </cfRule>
    <cfRule type="cellIs" priority="136" dxfId="8" operator="equal" stopIfTrue="1">
      <formula>"Riesgo Moderado"</formula>
    </cfRule>
  </conditionalFormatting>
  <conditionalFormatting sqref="K16:K17 K19:K20">
    <cfRule type="containsText" priority="133" dxfId="7" operator="containsText" stopIfTrue="1" text="BAJO">
      <formula>NOT(ISERROR(SEARCH("BAJO",K16)))</formula>
    </cfRule>
  </conditionalFormatting>
  <conditionalFormatting sqref="K16:K17 K19:K20">
    <cfRule type="containsText" priority="129" dxfId="6" operator="containsText" stopIfTrue="1" text="ALTO">
      <formula>NOT(ISERROR(SEARCH("ALTO",K16)))</formula>
    </cfRule>
    <cfRule type="containsText" priority="130" dxfId="5" operator="containsText" stopIfTrue="1" text="EXTREMO">
      <formula>NOT(ISERROR(SEARCH("EXTREMO",K16)))</formula>
    </cfRule>
    <cfRule type="containsText" priority="131" dxfId="4" operator="containsText" stopIfTrue="1" text="MODERADO">
      <formula>NOT(ISERROR(SEARCH("MODERADO",K16)))</formula>
    </cfRule>
  </conditionalFormatting>
  <conditionalFormatting sqref="H16">
    <cfRule type="expression" priority="138" dxfId="1" stopIfTrue="1">
      <formula>$W16</formula>
    </cfRule>
    <cfRule type="expression" priority="139" dxfId="0" stopIfTrue="1">
      <formula>$V16</formula>
    </cfRule>
  </conditionalFormatting>
  <conditionalFormatting sqref="H17">
    <cfRule type="expression" priority="106" dxfId="1" stopIfTrue="1">
      <formula>$W17</formula>
    </cfRule>
    <cfRule type="expression" priority="107" dxfId="0" stopIfTrue="1">
      <formula>$V17</formula>
    </cfRule>
  </conditionalFormatting>
  <conditionalFormatting sqref="H19">
    <cfRule type="expression" priority="103" dxfId="1" stopIfTrue="1">
      <formula>$W19</formula>
    </cfRule>
    <cfRule type="expression" priority="105" dxfId="0" stopIfTrue="1">
      <formula>$V19</formula>
    </cfRule>
  </conditionalFormatting>
  <conditionalFormatting sqref="H20">
    <cfRule type="expression" priority="101" dxfId="1" stopIfTrue="1">
      <formula>$W20</formula>
    </cfRule>
    <cfRule type="expression" priority="102" dxfId="0" stopIfTrue="1">
      <formula>$V20</formula>
    </cfRule>
  </conditionalFormatting>
  <conditionalFormatting sqref="I16">
    <cfRule type="expression" priority="97" dxfId="1" stopIfTrue="1">
      <formula>$Y16</formula>
    </cfRule>
    <cfRule type="expression" priority="98" dxfId="0" stopIfTrue="1">
      <formula>$X16</formula>
    </cfRule>
  </conditionalFormatting>
  <conditionalFormatting sqref="I17">
    <cfRule type="expression" priority="95" dxfId="1" stopIfTrue="1">
      <formula>$Y17</formula>
    </cfRule>
    <cfRule type="expression" priority="96" dxfId="0" stopIfTrue="1">
      <formula>$X17</formula>
    </cfRule>
  </conditionalFormatting>
  <conditionalFormatting sqref="I19">
    <cfRule type="expression" priority="93" dxfId="1" stopIfTrue="1">
      <formula>$Y19</formula>
    </cfRule>
    <cfRule type="expression" priority="94" dxfId="0" stopIfTrue="1">
      <formula>$X19</formula>
    </cfRule>
  </conditionalFormatting>
  <conditionalFormatting sqref="I20">
    <cfRule type="expression" priority="91" dxfId="1" stopIfTrue="1">
      <formula>$Y20</formula>
    </cfRule>
    <cfRule type="expression" priority="92" dxfId="0" stopIfTrue="1">
      <formula>$X20</formula>
    </cfRule>
  </conditionalFormatting>
  <conditionalFormatting sqref="J27:K27">
    <cfRule type="cellIs" priority="86" dxfId="10" operator="equal" stopIfTrue="1">
      <formula>"Riesgo Aceptable"</formula>
    </cfRule>
    <cfRule type="cellIs" priority="87" dxfId="9" operator="equal" stopIfTrue="1">
      <formula>"Riesgo Tolerable"</formula>
    </cfRule>
    <cfRule type="cellIs" priority="88" dxfId="8" operator="equal" stopIfTrue="1">
      <formula>"Riesgo Moderado"</formula>
    </cfRule>
  </conditionalFormatting>
  <conditionalFormatting sqref="K27">
    <cfRule type="containsText" priority="85" dxfId="7" operator="containsText" stopIfTrue="1" text="BAJO">
      <formula>NOT(ISERROR(SEARCH("BAJO",K27)))</formula>
    </cfRule>
  </conditionalFormatting>
  <conditionalFormatting sqref="K27">
    <cfRule type="containsText" priority="82" dxfId="6" operator="containsText" stopIfTrue="1" text="ALTO">
      <formula>NOT(ISERROR(SEARCH("ALTO",K27)))</formula>
    </cfRule>
    <cfRule type="containsText" priority="83" dxfId="5" operator="containsText" stopIfTrue="1" text="EXTREMO">
      <formula>NOT(ISERROR(SEARCH("EXTREMO",K27)))</formula>
    </cfRule>
    <cfRule type="containsText" priority="84" dxfId="4" operator="containsText" stopIfTrue="1" text="MODERADO">
      <formula>NOT(ISERROR(SEARCH("MODERADO",K27)))</formula>
    </cfRule>
  </conditionalFormatting>
  <conditionalFormatting sqref="H27">
    <cfRule type="expression" priority="80" dxfId="1" stopIfTrue="1">
      <formula>$W27</formula>
    </cfRule>
    <cfRule type="expression" priority="81" dxfId="0" stopIfTrue="1">
      <formula>$V27</formula>
    </cfRule>
  </conditionalFormatting>
  <conditionalFormatting sqref="I27">
    <cfRule type="expression" priority="78" dxfId="1" stopIfTrue="1">
      <formula>$Y27</formula>
    </cfRule>
    <cfRule type="expression" priority="79" dxfId="0" stopIfTrue="1">
      <formula>$X27</formula>
    </cfRule>
  </conditionalFormatting>
  <conditionalFormatting sqref="J22:K22">
    <cfRule type="cellIs" priority="75" dxfId="10" operator="equal" stopIfTrue="1">
      <formula>"Riesgo Aceptable"</formula>
    </cfRule>
    <cfRule type="cellIs" priority="76" dxfId="9" operator="equal" stopIfTrue="1">
      <formula>"Riesgo Tolerable"</formula>
    </cfRule>
    <cfRule type="cellIs" priority="77" dxfId="8" operator="equal" stopIfTrue="1">
      <formula>"Riesgo Moderado"</formula>
    </cfRule>
  </conditionalFormatting>
  <conditionalFormatting sqref="K22">
    <cfRule type="containsText" priority="74" dxfId="7" operator="containsText" stopIfTrue="1" text="BAJO">
      <formula>NOT(ISERROR(SEARCH("BAJO",K22)))</formula>
    </cfRule>
  </conditionalFormatting>
  <conditionalFormatting sqref="K22">
    <cfRule type="containsText" priority="71" dxfId="6" operator="containsText" stopIfTrue="1" text="ALTO">
      <formula>NOT(ISERROR(SEARCH("ALTO",K22)))</formula>
    </cfRule>
    <cfRule type="containsText" priority="72" dxfId="5" operator="containsText" stopIfTrue="1" text="EXTREMO">
      <formula>NOT(ISERROR(SEARCH("EXTREMO",K22)))</formula>
    </cfRule>
    <cfRule type="containsText" priority="73" dxfId="4" operator="containsText" stopIfTrue="1" text="MODERADO">
      <formula>NOT(ISERROR(SEARCH("MODERADO",K22)))</formula>
    </cfRule>
  </conditionalFormatting>
  <conditionalFormatting sqref="H22">
    <cfRule type="expression" priority="69" dxfId="1" stopIfTrue="1">
      <formula>$W22</formula>
    </cfRule>
    <cfRule type="expression" priority="70" dxfId="0" stopIfTrue="1">
      <formula>$V22</formula>
    </cfRule>
  </conditionalFormatting>
  <conditionalFormatting sqref="I22">
    <cfRule type="expression" priority="67" dxfId="1" stopIfTrue="1">
      <formula>$Y22</formula>
    </cfRule>
    <cfRule type="expression" priority="68" dxfId="0" stopIfTrue="1">
      <formula>$X22</formula>
    </cfRule>
  </conditionalFormatting>
  <conditionalFormatting sqref="J21:K21">
    <cfRule type="cellIs" priority="64" dxfId="10" operator="equal" stopIfTrue="1">
      <formula>"Riesgo Aceptable"</formula>
    </cfRule>
    <cfRule type="cellIs" priority="65" dxfId="9" operator="equal" stopIfTrue="1">
      <formula>"Riesgo Tolerable"</formula>
    </cfRule>
    <cfRule type="cellIs" priority="66" dxfId="8" operator="equal" stopIfTrue="1">
      <formula>"Riesgo Moderado"</formula>
    </cfRule>
  </conditionalFormatting>
  <conditionalFormatting sqref="K21">
    <cfRule type="containsText" priority="63" dxfId="7" operator="containsText" stopIfTrue="1" text="BAJO">
      <formula>NOT(ISERROR(SEARCH("BAJO",K21)))</formula>
    </cfRule>
  </conditionalFormatting>
  <conditionalFormatting sqref="K21">
    <cfRule type="containsText" priority="60" dxfId="6" operator="containsText" stopIfTrue="1" text="ALTO">
      <formula>NOT(ISERROR(SEARCH("ALTO",K21)))</formula>
    </cfRule>
    <cfRule type="containsText" priority="61" dxfId="5" operator="containsText" stopIfTrue="1" text="EXTREMO">
      <formula>NOT(ISERROR(SEARCH("EXTREMO",K21)))</formula>
    </cfRule>
    <cfRule type="containsText" priority="62" dxfId="4" operator="containsText" stopIfTrue="1" text="MODERADO">
      <formula>NOT(ISERROR(SEARCH("MODERADO",K21)))</formula>
    </cfRule>
  </conditionalFormatting>
  <conditionalFormatting sqref="H21">
    <cfRule type="expression" priority="58" dxfId="1" stopIfTrue="1">
      <formula>$W21</formula>
    </cfRule>
    <cfRule type="expression" priority="59" dxfId="0" stopIfTrue="1">
      <formula>$V21</formula>
    </cfRule>
  </conditionalFormatting>
  <conditionalFormatting sqref="I21">
    <cfRule type="expression" priority="56" dxfId="1" stopIfTrue="1">
      <formula>$Y21</formula>
    </cfRule>
    <cfRule type="expression" priority="57" dxfId="0" stopIfTrue="1">
      <formula>$X21</formula>
    </cfRule>
  </conditionalFormatting>
  <conditionalFormatting sqref="J24:K24">
    <cfRule type="cellIs" priority="53" dxfId="10" operator="equal" stopIfTrue="1">
      <formula>"Riesgo Aceptable"</formula>
    </cfRule>
    <cfRule type="cellIs" priority="54" dxfId="9" operator="equal" stopIfTrue="1">
      <formula>"Riesgo Tolerable"</formula>
    </cfRule>
    <cfRule type="cellIs" priority="55" dxfId="8" operator="equal" stopIfTrue="1">
      <formula>"Riesgo Moderado"</formula>
    </cfRule>
  </conditionalFormatting>
  <conditionalFormatting sqref="K24">
    <cfRule type="containsText" priority="52" dxfId="7" operator="containsText" stopIfTrue="1" text="BAJO">
      <formula>NOT(ISERROR(SEARCH("BAJO",K24)))</formula>
    </cfRule>
  </conditionalFormatting>
  <conditionalFormatting sqref="K24">
    <cfRule type="containsText" priority="49" dxfId="6" operator="containsText" stopIfTrue="1" text="ALTO">
      <formula>NOT(ISERROR(SEARCH("ALTO",K24)))</formula>
    </cfRule>
    <cfRule type="containsText" priority="50" dxfId="5" operator="containsText" stopIfTrue="1" text="EXTREMO">
      <formula>NOT(ISERROR(SEARCH("EXTREMO",K24)))</formula>
    </cfRule>
    <cfRule type="containsText" priority="51" dxfId="4" operator="containsText" stopIfTrue="1" text="MODERADO">
      <formula>NOT(ISERROR(SEARCH("MODERADO",K24)))</formula>
    </cfRule>
  </conditionalFormatting>
  <conditionalFormatting sqref="H24">
    <cfRule type="expression" priority="47" dxfId="1" stopIfTrue="1">
      <formula>$W24</formula>
    </cfRule>
    <cfRule type="expression" priority="48" dxfId="0" stopIfTrue="1">
      <formula>$V24</formula>
    </cfRule>
  </conditionalFormatting>
  <conditionalFormatting sqref="I24">
    <cfRule type="expression" priority="45" dxfId="1" stopIfTrue="1">
      <formula>$Y24</formula>
    </cfRule>
    <cfRule type="expression" priority="46" dxfId="0" stopIfTrue="1">
      <formula>$X24</formula>
    </cfRule>
  </conditionalFormatting>
  <conditionalFormatting sqref="J23:K23">
    <cfRule type="cellIs" priority="42" dxfId="10" operator="equal" stopIfTrue="1">
      <formula>"Riesgo Aceptable"</formula>
    </cfRule>
    <cfRule type="cellIs" priority="43" dxfId="9" operator="equal" stopIfTrue="1">
      <formula>"Riesgo Tolerable"</formula>
    </cfRule>
    <cfRule type="cellIs" priority="44" dxfId="8" operator="equal" stopIfTrue="1">
      <formula>"Riesgo Moderado"</formula>
    </cfRule>
  </conditionalFormatting>
  <conditionalFormatting sqref="K23">
    <cfRule type="containsText" priority="41" dxfId="7" operator="containsText" stopIfTrue="1" text="BAJO">
      <formula>NOT(ISERROR(SEARCH("BAJO",K23)))</formula>
    </cfRule>
  </conditionalFormatting>
  <conditionalFormatting sqref="K23">
    <cfRule type="containsText" priority="38" dxfId="6" operator="containsText" stopIfTrue="1" text="ALTO">
      <formula>NOT(ISERROR(SEARCH("ALTO",K23)))</formula>
    </cfRule>
    <cfRule type="containsText" priority="39" dxfId="5" operator="containsText" stopIfTrue="1" text="EXTREMO">
      <formula>NOT(ISERROR(SEARCH("EXTREMO",K23)))</formula>
    </cfRule>
    <cfRule type="containsText" priority="40" dxfId="4" operator="containsText" stopIfTrue="1" text="MODERADO">
      <formula>NOT(ISERROR(SEARCH("MODERADO",K23)))</formula>
    </cfRule>
  </conditionalFormatting>
  <conditionalFormatting sqref="H23">
    <cfRule type="expression" priority="36" dxfId="1" stopIfTrue="1">
      <formula>$W23</formula>
    </cfRule>
    <cfRule type="expression" priority="37" dxfId="0" stopIfTrue="1">
      <formula>$V23</formula>
    </cfRule>
  </conditionalFormatting>
  <conditionalFormatting sqref="I23">
    <cfRule type="expression" priority="34" dxfId="1" stopIfTrue="1">
      <formula>$Y23</formula>
    </cfRule>
    <cfRule type="expression" priority="35" dxfId="0" stopIfTrue="1">
      <formula>$X23</formula>
    </cfRule>
  </conditionalFormatting>
  <conditionalFormatting sqref="J26:K26">
    <cfRule type="cellIs" priority="31" dxfId="10" operator="equal" stopIfTrue="1">
      <formula>"Riesgo Aceptable"</formula>
    </cfRule>
    <cfRule type="cellIs" priority="32" dxfId="9" operator="equal" stopIfTrue="1">
      <formula>"Riesgo Tolerable"</formula>
    </cfRule>
    <cfRule type="cellIs" priority="33" dxfId="8" operator="equal" stopIfTrue="1">
      <formula>"Riesgo Moderado"</formula>
    </cfRule>
  </conditionalFormatting>
  <conditionalFormatting sqref="K26">
    <cfRule type="containsText" priority="30" dxfId="7" operator="containsText" stopIfTrue="1" text="BAJO">
      <formula>NOT(ISERROR(SEARCH("BAJO",K26)))</formula>
    </cfRule>
  </conditionalFormatting>
  <conditionalFormatting sqref="K26">
    <cfRule type="containsText" priority="27" dxfId="6" operator="containsText" stopIfTrue="1" text="ALTO">
      <formula>NOT(ISERROR(SEARCH("ALTO",K26)))</formula>
    </cfRule>
    <cfRule type="containsText" priority="28" dxfId="5" operator="containsText" stopIfTrue="1" text="EXTREMO">
      <formula>NOT(ISERROR(SEARCH("EXTREMO",K26)))</formula>
    </cfRule>
    <cfRule type="containsText" priority="29" dxfId="4" operator="containsText" stopIfTrue="1" text="MODERADO">
      <formula>NOT(ISERROR(SEARCH("MODERADO",K26)))</formula>
    </cfRule>
  </conditionalFormatting>
  <conditionalFormatting sqref="H26">
    <cfRule type="expression" priority="25" dxfId="1" stopIfTrue="1">
      <formula>$W26</formula>
    </cfRule>
    <cfRule type="expression" priority="26" dxfId="0" stopIfTrue="1">
      <formula>$V26</formula>
    </cfRule>
  </conditionalFormatting>
  <conditionalFormatting sqref="I26">
    <cfRule type="expression" priority="23" dxfId="1" stopIfTrue="1">
      <formula>$Y26</formula>
    </cfRule>
    <cfRule type="expression" priority="24" dxfId="0" stopIfTrue="1">
      <formula>$X26</formula>
    </cfRule>
  </conditionalFormatting>
  <conditionalFormatting sqref="J25:K25">
    <cfRule type="cellIs" priority="20" dxfId="10" operator="equal" stopIfTrue="1">
      <formula>"Riesgo Aceptable"</formula>
    </cfRule>
    <cfRule type="cellIs" priority="21" dxfId="9" operator="equal" stopIfTrue="1">
      <formula>"Riesgo Tolerable"</formula>
    </cfRule>
    <cfRule type="cellIs" priority="22" dxfId="8" operator="equal" stopIfTrue="1">
      <formula>"Riesgo Moderado"</formula>
    </cfRule>
  </conditionalFormatting>
  <conditionalFormatting sqref="K25">
    <cfRule type="containsText" priority="19" dxfId="7" operator="containsText" stopIfTrue="1" text="BAJO">
      <formula>NOT(ISERROR(SEARCH("BAJO",K25)))</formula>
    </cfRule>
  </conditionalFormatting>
  <conditionalFormatting sqref="K25">
    <cfRule type="containsText" priority="16" dxfId="6" operator="containsText" stopIfTrue="1" text="ALTO">
      <formula>NOT(ISERROR(SEARCH("ALTO",K25)))</formula>
    </cfRule>
    <cfRule type="containsText" priority="17" dxfId="5" operator="containsText" stopIfTrue="1" text="EXTREMO">
      <formula>NOT(ISERROR(SEARCH("EXTREMO",K25)))</formula>
    </cfRule>
    <cfRule type="containsText" priority="18" dxfId="4" operator="containsText" stopIfTrue="1" text="MODERADO">
      <formula>NOT(ISERROR(SEARCH("MODERADO",K25)))</formula>
    </cfRule>
  </conditionalFormatting>
  <conditionalFormatting sqref="H25">
    <cfRule type="expression" priority="14" dxfId="1" stopIfTrue="1">
      <formula>$W25</formula>
    </cfRule>
    <cfRule type="expression" priority="15" dxfId="0" stopIfTrue="1">
      <formula>$V25</formula>
    </cfRule>
  </conditionalFormatting>
  <conditionalFormatting sqref="I25">
    <cfRule type="expression" priority="12" dxfId="1" stopIfTrue="1">
      <formula>$Y25</formula>
    </cfRule>
    <cfRule type="expression" priority="13" dxfId="0" stopIfTrue="1">
      <formula>$X25</formula>
    </cfRule>
  </conditionalFormatting>
  <conditionalFormatting sqref="J18:K18">
    <cfRule type="cellIs" priority="9" dxfId="10" operator="equal" stopIfTrue="1">
      <formula>"Riesgo Aceptable"</formula>
    </cfRule>
    <cfRule type="cellIs" priority="10" dxfId="9" operator="equal" stopIfTrue="1">
      <formula>"Riesgo Tolerable"</formula>
    </cfRule>
    <cfRule type="cellIs" priority="11" dxfId="8" operator="equal" stopIfTrue="1">
      <formula>"Riesgo Moderado"</formula>
    </cfRule>
  </conditionalFormatting>
  <conditionalFormatting sqref="K18">
    <cfRule type="containsText" priority="8" dxfId="7" operator="containsText" stopIfTrue="1" text="BAJO">
      <formula>NOT(ISERROR(SEARCH("BAJO",K18)))</formula>
    </cfRule>
  </conditionalFormatting>
  <conditionalFormatting sqref="K18">
    <cfRule type="containsText" priority="5" dxfId="6" operator="containsText" stopIfTrue="1" text="ALTO">
      <formula>NOT(ISERROR(SEARCH("ALTO",K18)))</formula>
    </cfRule>
    <cfRule type="containsText" priority="6" dxfId="5" operator="containsText" stopIfTrue="1" text="EXTREMO">
      <formula>NOT(ISERROR(SEARCH("EXTREMO",K18)))</formula>
    </cfRule>
    <cfRule type="containsText" priority="7" dxfId="4" operator="containsText" stopIfTrue="1" text="MODERADO">
      <formula>NOT(ISERROR(SEARCH("MODERADO",K18)))</formula>
    </cfRule>
  </conditionalFormatting>
  <conditionalFormatting sqref="H18">
    <cfRule type="expression" priority="3" dxfId="1" stopIfTrue="1">
      <formula>$W18</formula>
    </cfRule>
    <cfRule type="expression" priority="4" dxfId="0" stopIfTrue="1">
      <formula>$V18</formula>
    </cfRule>
  </conditionalFormatting>
  <conditionalFormatting sqref="I18">
    <cfRule type="expression" priority="1" dxfId="1" stopIfTrue="1">
      <formula>$Y18</formula>
    </cfRule>
    <cfRule type="expression" priority="2" dxfId="0" stopIfTrue="1">
      <formula>$X18</formula>
    </cfRule>
  </conditionalFormatting>
  <dataValidations count="1">
    <dataValidation type="custom" allowBlank="1" showInputMessage="1" showErrorMessage="1" errorTitle="DAÑO EN CONFIGURACIÓN" error="Está alterando las fórmulas automáticas del libro, por favor no lo haga pues dañará la configuración.&#10;Oprima &quot;CANCELAR&quot;" sqref="Q16:Y27 J16:K27">
      <formula1>""</formula1>
    </dataValidation>
  </dataValidations>
  <printOptions/>
  <pageMargins left="0.7874015748031497" right="0.5905511811023623" top="0.7874015748031497" bottom="0.7874015748031497" header="0.31496062992125984" footer="0.31496062992125984"/>
  <pageSetup horizontalDpi="600" verticalDpi="600" orientation="landscape" paperSize="5" scale="56" r:id="rId2"/>
  <headerFooter alignWithMargins="0">
    <oddFooter>&amp;L&amp;9P: Probabilidad
Po:Posible
CAS:Casi Seguro&amp;C&amp;9I: Impacto
INA: Inaceptable
INT: Intolerable&amp;R&amp;9C:Calificación
</oddFooter>
  </headerFooter>
  <ignoredErrors>
    <ignoredError sqref="K19:K20 K16:K1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Rangel Jaimes</dc:creator>
  <cp:keywords/>
  <dc:description/>
  <cp:lastModifiedBy>Usuario</cp:lastModifiedBy>
  <cp:lastPrinted>2015-08-25T19:57:16Z</cp:lastPrinted>
  <dcterms:created xsi:type="dcterms:W3CDTF">2014-09-11T21:47:19Z</dcterms:created>
  <dcterms:modified xsi:type="dcterms:W3CDTF">2017-08-11T06:02:01Z</dcterms:modified>
  <cp:category/>
  <cp:version/>
  <cp:contentType/>
  <cp:contentStatus/>
</cp:coreProperties>
</file>