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1760" tabRatio="630" activeTab="0"/>
  </bookViews>
  <sheets>
    <sheet name="Tablero de Indicadore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Hoja1" sheetId="9" state="hidden" r:id="rId9"/>
  </sheets>
  <externalReferences>
    <externalReference r:id="rId12"/>
  </externalReferences>
  <definedNames>
    <definedName name="FRECUENCIA" localSheetId="1">'[1]Hoja1'!$A$7:$A$12</definedName>
    <definedName name="FRECUENCIA" localSheetId="2">'[1]Hoja1'!$A$7:$A$12</definedName>
    <definedName name="FRECUENCIA" localSheetId="3">'[1]Hoja1'!$A$7:$A$12</definedName>
    <definedName name="FRECUENCIA" localSheetId="4">'[1]Hoja1'!$A$7:$A$12</definedName>
    <definedName name="FRECUENCIA" localSheetId="5">'[1]Hoja1'!$A$7:$A$12</definedName>
    <definedName name="FRECUENCIA" localSheetId="6">'[1]Hoja1'!$A$7:$A$12</definedName>
    <definedName name="FRECUENCIA" localSheetId="7">'[1]Hoja1'!$A$7:$A$12</definedName>
    <definedName name="Frecuencia">'Hoja1'!$B$1:$B$5</definedName>
    <definedName name="INDICADORES">'[1]Hoja1'!$A$2:$A$4</definedName>
    <definedName name="Tipo_Indicadores">'Hoja1'!$A$1:$A$3</definedName>
    <definedName name="_xlnm.Print_Titles" localSheetId="1">'1'!$1:$9</definedName>
    <definedName name="_xlnm.Print_Titles" localSheetId="2">'2'!$1:$9</definedName>
    <definedName name="_xlnm.Print_Titles" localSheetId="3">'3'!$1:$9</definedName>
    <definedName name="_xlnm.Print_Titles" localSheetId="4">'4'!$1:$9</definedName>
    <definedName name="_xlnm.Print_Titles" localSheetId="5">'5'!$1:$9</definedName>
    <definedName name="_xlnm.Print_Titles" localSheetId="6">'6'!$1:$9</definedName>
    <definedName name="_xlnm.Print_Titles" localSheetId="7">'7'!$1:$9</definedName>
    <definedName name="_xlnm.Print_Titles" localSheetId="0">'Tablero de Indicadores'!$1:$6</definedName>
  </definedNames>
  <calcPr fullCalcOnLoad="1"/>
</workbook>
</file>

<file path=xl/sharedStrings.xml><?xml version="1.0" encoding="utf-8"?>
<sst xmlns="http://schemas.openxmlformats.org/spreadsheetml/2006/main" count="363" uniqueCount="92">
  <si>
    <t>RESPONSABLE</t>
  </si>
  <si>
    <t>FRECUENCIA</t>
  </si>
  <si>
    <t>RANGO DE GESTIÓN</t>
  </si>
  <si>
    <t>META</t>
  </si>
  <si>
    <t>UNIDAD DE MEDIDA</t>
  </si>
  <si>
    <t>FÓRMULA</t>
  </si>
  <si>
    <t>NOMBRE DEL INDICADOR</t>
  </si>
  <si>
    <t>TIPO INDICADOR</t>
  </si>
  <si>
    <t>ITEM</t>
  </si>
  <si>
    <t>VIGENCIA:</t>
  </si>
  <si>
    <t>PROCESO:</t>
  </si>
  <si>
    <t>Eficacia</t>
  </si>
  <si>
    <t>Eficiencia</t>
  </si>
  <si>
    <t>Efectividad</t>
  </si>
  <si>
    <t>Mensual</t>
  </si>
  <si>
    <t>Bimestral</t>
  </si>
  <si>
    <t>Trimestral</t>
  </si>
  <si>
    <t>Semestral</t>
  </si>
  <si>
    <t>Anual</t>
  </si>
  <si>
    <t>PROCESO</t>
  </si>
  <si>
    <t>CLASIFICACIÓN</t>
  </si>
  <si>
    <t>RANGO</t>
  </si>
  <si>
    <t>FORMULA</t>
  </si>
  <si>
    <t>FRECUENCIA DE MEDICIÓN</t>
  </si>
  <si>
    <t>SATISFACTORIO</t>
  </si>
  <si>
    <t>UNIDAD</t>
  </si>
  <si>
    <t>ACEPTABLE</t>
  </si>
  <si>
    <t>RESPONSABLE MEDICIÓN</t>
  </si>
  <si>
    <t>VIGENCIA</t>
  </si>
  <si>
    <t>CRÍTICO</t>
  </si>
  <si>
    <t>PARAMETROS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</si>
  <si>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</si>
  <si>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</si>
  <si>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</si>
  <si>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</si>
  <si>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</si>
  <si>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</si>
  <si>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</si>
  <si>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</si>
  <si>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</si>
  <si>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</si>
  <si>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</si>
  <si>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</si>
  <si>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Numerador</t>
  </si>
  <si>
    <t>Denominador</t>
  </si>
  <si>
    <t>Rango Mayor (Meta)</t>
  </si>
  <si>
    <t>Rango Menor</t>
  </si>
  <si>
    <t>Avance</t>
  </si>
  <si>
    <t>ANÁLISIS</t>
  </si>
  <si>
    <t>ACCIÓN A SEGUIR</t>
  </si>
  <si>
    <t>FECHA SEGUIMIENTO</t>
  </si>
  <si>
    <t>SEGUIMIENTO A LA IMPLEMENTACIÓN</t>
  </si>
  <si>
    <t>&gt;</t>
  </si>
  <si>
    <t>&lt;</t>
  </si>
  <si>
    <t>%</t>
  </si>
  <si>
    <t>Eficacia en las capacitaciones</t>
  </si>
  <si>
    <t>Procesos disciplinarios atendidos</t>
  </si>
  <si>
    <t>Jefe de Oficina oficina de control  Disciplinario</t>
  </si>
  <si>
    <t xml:space="preserve">                    </t>
  </si>
  <si>
    <t>Funcionarios beneficiados con el PIC</t>
  </si>
  <si>
    <t>Satisfactorio                                 mayor a</t>
  </si>
  <si>
    <t>Aceptable                                      entre   y</t>
  </si>
  <si>
    <t>Crítico                                        menor a</t>
  </si>
  <si>
    <t>Sumatoria de días para expedición de certificaciones del mes/Sumatoria de certificaciones expedidas en el mes</t>
  </si>
  <si>
    <t>Días</t>
  </si>
  <si>
    <t>Cumplir las actividades del programa de Bienestar social Laboral - Excepto capacitaciones</t>
  </si>
  <si>
    <t xml:space="preserve">OBSERVACIONES: </t>
  </si>
  <si>
    <t>(Número de funcionarios capacitados / número de funcionarios convocados a la capacitación)*100</t>
  </si>
  <si>
    <t>(Número de procesos atendidos  / Número de procesos por atender) *100</t>
  </si>
  <si>
    <t>Rango Menor (Meta)</t>
  </si>
  <si>
    <t>Rango Mayor</t>
  </si>
  <si>
    <t xml:space="preserve">OBSERVACIONES:    </t>
  </si>
  <si>
    <t>Secretario General - Director Administrativo de Talento Humano</t>
  </si>
  <si>
    <t>(Número de ejes  del PIC desarrollados / Número de ejes  del PIC programados ) * 100</t>
  </si>
  <si>
    <t>(Actividades realizadas del Programa de Bienestar social, excepto capacitaciones / Actividades programadas del programa de bienestar social, excepto capacitaciones) * 100</t>
  </si>
  <si>
    <t>Porcentaje de certificaciones expedidas</t>
  </si>
  <si>
    <t>Número de certificaciones expedidas / número de solicitudes</t>
  </si>
  <si>
    <t>˃3</t>
  </si>
  <si>
    <t>˂2</t>
  </si>
  <si>
    <t>Tiempo de expedición de certificaciones expedidas por el área de nómina</t>
  </si>
  <si>
    <t>El indicador cumple satisfactoriamente la meta propuesta.</t>
  </si>
  <si>
    <t>Continuar con el desempeño actual.</t>
  </si>
  <si>
    <t>OBSERVACIONES:  Este indicador fue eliminado en la Acción de Mejora del 1 de junio, siendo reemplazado por el indicador: "Tiempo de expedición de certificaciones expedidas por el área de nómina".  Por tanto, su medición se realizó durante el periodo enero - mayo sólamente.</t>
  </si>
  <si>
    <t>Este indicador fue reemplazado en junio. No se seguirá utilizando.</t>
  </si>
  <si>
    <t>OBSERVACIONES: Este indicador fue creado en la acción de mejora del 1 de junio de 2015, para ser medido a partir de junio, reemplazando el indicador:  "Porcentaje de certificaciones atendidas", por esta razón no hay mediciones para los meses anteriores a junio.</t>
  </si>
  <si>
    <t>11 de agosto de 2015</t>
  </si>
  <si>
    <t>15 de octubre de 2015</t>
  </si>
  <si>
    <t xml:space="preserve">OBSERVACIONES:                                                                                                            </t>
  </si>
  <si>
    <t>6 de noviembre de 2015</t>
  </si>
  <si>
    <t xml:space="preserve">ADMINISTRACIÓN INSTITUCIONAL  -  TALENTO HUMANO </t>
  </si>
  <si>
    <t>Evaluación de desempeño</t>
  </si>
  <si>
    <t>Promedio resultado de la calificación de las evaluaciones de desempeño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</si>
</sst>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.00"/>
    <numFmt numFmtId="173" formatCode="\-"/>
    <numFmt numFmtId="174" formatCode="[$-240A]dddd\,\ dd&quot; de &quot;mmmm&quot; de &quot;yyyy"/>
    <numFmt numFmtId="175" formatCode="0.000"/>
    <numFmt numFmtId="176" formatCode="0.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color indexed="8"/>
      <name val="Kunstler Script"/>
      <family val="4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indexed="8"/>
      <name val="Kunstler Script"/>
      <family val="4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16"/>
      <color indexed="8"/>
      <name val="Calibri"/>
      <family val="0"/>
    </font>
    <font>
      <b/>
      <sz val="11.2"/>
      <color indexed="9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b/>
      <sz val="16"/>
      <color theme="1"/>
      <name val="Kunstler Script"/>
      <family val="4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vertical="top" wrapText="1"/>
    </xf>
    <xf numFmtId="0" fontId="66" fillId="33" borderId="16" xfId="0" applyFont="1" applyFill="1" applyBorder="1" applyAlignment="1">
      <alignment vertical="top" wrapText="1"/>
    </xf>
    <xf numFmtId="0" fontId="66" fillId="33" borderId="17" xfId="0" applyFont="1" applyFill="1" applyBorder="1" applyAlignment="1">
      <alignment vertical="top" wrapText="1"/>
    </xf>
    <xf numFmtId="0" fontId="67" fillId="33" borderId="18" xfId="0" applyFont="1" applyFill="1" applyBorder="1" applyAlignment="1">
      <alignment vertical="top" wrapText="1"/>
    </xf>
    <xf numFmtId="0" fontId="66" fillId="33" borderId="19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66" fillId="33" borderId="20" xfId="0" applyFont="1" applyFill="1" applyBorder="1" applyAlignment="1">
      <alignment horizontal="center" wrapText="1"/>
    </xf>
    <xf numFmtId="0" fontId="68" fillId="33" borderId="0" xfId="0" applyFont="1" applyFill="1" applyBorder="1" applyAlignment="1">
      <alignment horizontal="center" wrapText="1"/>
    </xf>
    <xf numFmtId="0" fontId="69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 wrapText="1"/>
    </xf>
    <xf numFmtId="0" fontId="66" fillId="33" borderId="0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33" borderId="19" xfId="0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172" fontId="8" fillId="0" borderId="0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9" fontId="2" fillId="0" borderId="25" xfId="0" applyNumberFormat="1" applyFont="1" applyFill="1" applyBorder="1" applyAlignment="1">
      <alignment horizontal="center" vertical="center" wrapText="1"/>
    </xf>
    <xf numFmtId="9" fontId="10" fillId="0" borderId="25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173" fontId="2" fillId="0" borderId="25" xfId="0" applyNumberFormat="1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center" vertical="center"/>
    </xf>
    <xf numFmtId="9" fontId="8" fillId="0" borderId="25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39" borderId="25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40" borderId="25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12" fillId="41" borderId="25" xfId="0" applyFont="1" applyFill="1" applyBorder="1" applyAlignment="1">
      <alignment horizontal="center" vertical="center" wrapText="1"/>
    </xf>
    <xf numFmtId="0" fontId="12" fillId="42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/>
      <protection/>
    </xf>
    <xf numFmtId="9" fontId="70" fillId="0" borderId="25" xfId="0" applyNumberFormat="1" applyFont="1" applyFill="1" applyBorder="1" applyAlignment="1" applyProtection="1">
      <alignment horizontal="center" vertical="center"/>
      <protection/>
    </xf>
    <xf numFmtId="1" fontId="70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9" fontId="14" fillId="0" borderId="25" xfId="0" applyNumberFormat="1" applyFont="1" applyFill="1" applyBorder="1" applyAlignment="1" applyProtection="1">
      <alignment horizontal="center" vertical="center"/>
      <protection/>
    </xf>
    <xf numFmtId="0" fontId="10" fillId="43" borderId="26" xfId="0" applyFont="1" applyFill="1" applyBorder="1" applyAlignment="1">
      <alignment horizontal="center"/>
    </xf>
    <xf numFmtId="0" fontId="10" fillId="43" borderId="27" xfId="0" applyFont="1" applyFill="1" applyBorder="1" applyAlignment="1">
      <alignment horizontal="center"/>
    </xf>
    <xf numFmtId="0" fontId="10" fillId="43" borderId="28" xfId="0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8" fillId="0" borderId="18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/>
    </xf>
    <xf numFmtId="0" fontId="3" fillId="35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9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" fontId="14" fillId="0" borderId="25" xfId="0" applyNumberFormat="1" applyFont="1" applyFill="1" applyBorder="1" applyAlignment="1" quotePrefix="1">
      <alignment horizontal="center" vertical="center"/>
    </xf>
    <xf numFmtId="9" fontId="70" fillId="44" borderId="25" xfId="0" applyNumberFormat="1" applyFont="1" applyFill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8" fillId="36" borderId="25" xfId="0" applyFont="1" applyFill="1" applyBorder="1" applyAlignment="1">
      <alignment horizontal="center" vertical="center"/>
    </xf>
    <xf numFmtId="9" fontId="72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5" xfId="0" applyFont="1" applyFill="1" applyBorder="1" applyAlignment="1">
      <alignment horizontal="center" vertical="center"/>
    </xf>
    <xf numFmtId="1" fontId="70" fillId="0" borderId="25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1" fontId="70" fillId="0" borderId="25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1" fontId="14" fillId="0" borderId="25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9" fontId="14" fillId="44" borderId="25" xfId="0" applyNumberFormat="1" applyFont="1" applyFill="1" applyBorder="1" applyAlignment="1" applyProtection="1">
      <alignment horizontal="center" vertical="center"/>
      <protection/>
    </xf>
    <xf numFmtId="1" fontId="2" fillId="33" borderId="13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/>
    </xf>
    <xf numFmtId="9" fontId="2" fillId="33" borderId="31" xfId="0" applyNumberFormat="1" applyFont="1" applyFill="1" applyBorder="1" applyAlignment="1">
      <alignment horizontal="center" vertical="center" wrapText="1"/>
    </xf>
    <xf numFmtId="2" fontId="70" fillId="44" borderId="25" xfId="0" applyNumberFormat="1" applyFont="1" applyFill="1" applyBorder="1" applyAlignment="1" applyProtection="1">
      <alignment horizontal="center" vertical="center"/>
      <protection/>
    </xf>
    <xf numFmtId="0" fontId="74" fillId="33" borderId="22" xfId="0" applyFont="1" applyFill="1" applyBorder="1" applyAlignment="1">
      <alignment vertical="center" wrapText="1"/>
    </xf>
    <xf numFmtId="0" fontId="74" fillId="33" borderId="23" xfId="0" applyFont="1" applyFill="1" applyBorder="1" applyAlignment="1">
      <alignment vertical="center" wrapText="1"/>
    </xf>
    <xf numFmtId="0" fontId="74" fillId="33" borderId="24" xfId="0" applyFont="1" applyFill="1" applyBorder="1" applyAlignment="1">
      <alignment vertical="center" wrapText="1"/>
    </xf>
    <xf numFmtId="0" fontId="74" fillId="33" borderId="21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4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2" fillId="33" borderId="13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0" fontId="10" fillId="43" borderId="26" xfId="0" applyFont="1" applyFill="1" applyBorder="1" applyAlignment="1">
      <alignment horizontal="center"/>
    </xf>
    <xf numFmtId="0" fontId="10" fillId="43" borderId="27" xfId="0" applyFont="1" applyFill="1" applyBorder="1" applyAlignment="1">
      <alignment horizontal="center"/>
    </xf>
    <xf numFmtId="0" fontId="10" fillId="43" borderId="28" xfId="0" applyFont="1" applyFill="1" applyBorder="1" applyAlignment="1">
      <alignment horizontal="center"/>
    </xf>
    <xf numFmtId="0" fontId="55" fillId="33" borderId="31" xfId="45" applyFill="1" applyBorder="1" applyAlignment="1" applyProtection="1">
      <alignment horizontal="center" vertical="center" wrapText="1"/>
      <protection locked="0"/>
    </xf>
    <xf numFmtId="0" fontId="55" fillId="33" borderId="29" xfId="45" applyFill="1" applyBorder="1" applyAlignment="1" applyProtection="1" quotePrefix="1">
      <alignment horizontal="center" vertical="center" wrapText="1"/>
      <protection locked="0"/>
    </xf>
    <xf numFmtId="0" fontId="55" fillId="33" borderId="29" xfId="45" applyFill="1" applyBorder="1" applyAlignment="1" applyProtection="1">
      <alignment horizontal="center" vertical="center" wrapText="1"/>
      <protection locked="0"/>
    </xf>
    <xf numFmtId="173" fontId="55" fillId="33" borderId="13" xfId="45" applyNumberFormat="1" applyFill="1" applyBorder="1" applyAlignment="1" applyProtection="1">
      <alignment horizontal="center" vertical="center" wrapText="1"/>
      <protection locked="0"/>
    </xf>
    <xf numFmtId="9" fontId="14" fillId="0" borderId="0" xfId="0" applyNumberFormat="1" applyFont="1" applyBorder="1" applyAlignment="1" applyProtection="1">
      <alignment horizontal="center" vertical="center"/>
      <protection/>
    </xf>
    <xf numFmtId="9" fontId="70" fillId="0" borderId="0" xfId="0" applyNumberFormat="1" applyFont="1" applyBorder="1" applyAlignment="1" applyProtection="1">
      <alignment horizontal="center" vertical="center"/>
      <protection/>
    </xf>
    <xf numFmtId="0" fontId="69" fillId="33" borderId="0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>
      <alignment vertical="center" wrapText="1"/>
    </xf>
    <xf numFmtId="0" fontId="4" fillId="10" borderId="33" xfId="0" applyFont="1" applyFill="1" applyBorder="1" applyAlignment="1" applyProtection="1">
      <alignment horizontal="center" vertical="center" wrapText="1"/>
      <protection/>
    </xf>
    <xf numFmtId="0" fontId="4" fillId="10" borderId="34" xfId="0" applyFont="1" applyFill="1" applyBorder="1" applyAlignment="1" applyProtection="1">
      <alignment horizontal="center" vertical="center" wrapText="1"/>
      <protection/>
    </xf>
    <xf numFmtId="0" fontId="4" fillId="10" borderId="35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center" vertical="center" textRotation="90" wrapText="1"/>
      <protection/>
    </xf>
    <xf numFmtId="0" fontId="4" fillId="35" borderId="34" xfId="0" applyFont="1" applyFill="1" applyBorder="1" applyAlignment="1" applyProtection="1">
      <alignment horizontal="center" vertical="center" textRotation="90" wrapText="1"/>
      <protection/>
    </xf>
    <xf numFmtId="0" fontId="4" fillId="10" borderId="22" xfId="0" applyFont="1" applyFill="1" applyBorder="1" applyAlignment="1" applyProtection="1">
      <alignment horizontal="center" vertical="center" wrapText="1"/>
      <protection/>
    </xf>
    <xf numFmtId="0" fontId="4" fillId="10" borderId="23" xfId="0" applyFont="1" applyFill="1" applyBorder="1" applyAlignment="1" applyProtection="1">
      <alignment horizontal="center" vertical="center" wrapText="1"/>
      <protection/>
    </xf>
    <xf numFmtId="0" fontId="4" fillId="10" borderId="24" xfId="0" applyFont="1" applyFill="1" applyBorder="1" applyAlignment="1" applyProtection="1">
      <alignment horizontal="center" vertical="center" wrapText="1"/>
      <protection/>
    </xf>
    <xf numFmtId="0" fontId="4" fillId="10" borderId="19" xfId="0" applyFont="1" applyFill="1" applyBorder="1" applyAlignment="1" applyProtection="1">
      <alignment horizontal="center" vertical="center" wrapText="1"/>
      <protection/>
    </xf>
    <xf numFmtId="0" fontId="5" fillId="45" borderId="36" xfId="0" applyFont="1" applyFill="1" applyBorder="1" applyAlignment="1" applyProtection="1">
      <alignment horizontal="center" vertical="center" wrapText="1"/>
      <protection/>
    </xf>
    <xf numFmtId="0" fontId="5" fillId="45" borderId="37" xfId="0" applyFont="1" applyFill="1" applyBorder="1" applyAlignment="1" applyProtection="1">
      <alignment horizontal="center" vertical="center" wrapText="1"/>
      <protection/>
    </xf>
    <xf numFmtId="172" fontId="9" fillId="0" borderId="26" xfId="0" applyNumberFormat="1" applyFont="1" applyBorder="1" applyAlignment="1" applyProtection="1">
      <alignment horizontal="center" vertical="center" wrapText="1"/>
      <protection/>
    </xf>
    <xf numFmtId="172" fontId="9" fillId="0" borderId="27" xfId="0" applyNumberFormat="1" applyFont="1" applyBorder="1" applyAlignment="1" applyProtection="1">
      <alignment horizontal="center" vertical="center" wrapText="1"/>
      <protection/>
    </xf>
    <xf numFmtId="172" fontId="0" fillId="0" borderId="28" xfId="0" applyNumberFormat="1" applyBorder="1" applyAlignment="1" applyProtection="1">
      <alignment/>
      <protection/>
    </xf>
    <xf numFmtId="173" fontId="2" fillId="0" borderId="26" xfId="0" applyNumberFormat="1" applyFont="1" applyFill="1" applyBorder="1" applyAlignment="1">
      <alignment horizontal="left" vertical="center" indent="1"/>
    </xf>
    <xf numFmtId="173" fontId="2" fillId="0" borderId="27" xfId="0" applyNumberFormat="1" applyFont="1" applyFill="1" applyBorder="1" applyAlignment="1">
      <alignment horizontal="left" vertical="center" indent="1"/>
    </xf>
    <xf numFmtId="173" fontId="2" fillId="0" borderId="28" xfId="0" applyNumberFormat="1" applyFont="1" applyFill="1" applyBorder="1" applyAlignment="1">
      <alignment horizontal="left" vertical="center" indent="1"/>
    </xf>
    <xf numFmtId="172" fontId="9" fillId="0" borderId="26" xfId="0" applyNumberFormat="1" applyFont="1" applyBorder="1" applyAlignment="1" applyProtection="1">
      <alignment horizontal="center" vertical="center"/>
      <protection/>
    </xf>
    <xf numFmtId="172" fontId="9" fillId="0" borderId="27" xfId="0" applyNumberFormat="1" applyFont="1" applyBorder="1" applyAlignment="1" applyProtection="1">
      <alignment horizontal="center" vertical="center"/>
      <protection/>
    </xf>
    <xf numFmtId="172" fontId="0" fillId="0" borderId="28" xfId="0" applyNumberFormat="1" applyBorder="1" applyAlignment="1" applyProtection="1">
      <alignment vertical="center"/>
      <protection/>
    </xf>
    <xf numFmtId="173" fontId="2" fillId="0" borderId="26" xfId="0" applyNumberFormat="1" applyFont="1" applyFill="1" applyBorder="1" applyAlignment="1">
      <alignment horizontal="left" vertical="center"/>
    </xf>
    <xf numFmtId="173" fontId="2" fillId="0" borderId="27" xfId="0" applyNumberFormat="1" applyFont="1" applyFill="1" applyBorder="1" applyAlignment="1">
      <alignment horizontal="left" vertical="center"/>
    </xf>
    <xf numFmtId="173" fontId="2" fillId="0" borderId="28" xfId="0" applyNumberFormat="1" applyFont="1" applyFill="1" applyBorder="1" applyAlignment="1">
      <alignment horizontal="left" vertical="center"/>
    </xf>
    <xf numFmtId="9" fontId="10" fillId="0" borderId="26" xfId="0" applyNumberFormat="1" applyFont="1" applyFill="1" applyBorder="1" applyAlignment="1">
      <alignment horizontal="center" vertical="center"/>
    </xf>
    <xf numFmtId="9" fontId="10" fillId="0" borderId="27" xfId="0" applyNumberFormat="1" applyFont="1" applyFill="1" applyBorder="1" applyAlignment="1">
      <alignment horizontal="center" vertical="center"/>
    </xf>
    <xf numFmtId="9" fontId="10" fillId="0" borderId="28" xfId="0" applyNumberFormat="1" applyFont="1" applyFill="1" applyBorder="1" applyAlignment="1">
      <alignment horizontal="center" vertical="center"/>
    </xf>
    <xf numFmtId="172" fontId="9" fillId="0" borderId="28" xfId="0" applyNumberFormat="1" applyFont="1" applyBorder="1" applyAlignment="1" applyProtection="1">
      <alignment horizontal="center" vertical="center"/>
      <protection/>
    </xf>
    <xf numFmtId="173" fontId="2" fillId="0" borderId="26" xfId="0" applyNumberFormat="1" applyFont="1" applyFill="1" applyBorder="1" applyAlignment="1">
      <alignment horizontal="left" vertical="center" wrapText="1"/>
    </xf>
    <xf numFmtId="173" fontId="2" fillId="0" borderId="27" xfId="0" applyNumberFormat="1" applyFont="1" applyFill="1" applyBorder="1" applyAlignment="1">
      <alignment horizontal="left" vertical="center" wrapText="1"/>
    </xf>
    <xf numFmtId="173" fontId="2" fillId="0" borderId="28" xfId="0" applyNumberFormat="1" applyFont="1" applyFill="1" applyBorder="1" applyAlignment="1">
      <alignment horizontal="left" vertical="center" wrapText="1"/>
    </xf>
    <xf numFmtId="172" fontId="0" fillId="0" borderId="28" xfId="0" applyNumberFormat="1" applyBorder="1" applyAlignment="1" applyProtection="1">
      <alignment vertical="center" wrapText="1"/>
      <protection/>
    </xf>
    <xf numFmtId="172" fontId="9" fillId="0" borderId="28" xfId="0" applyNumberFormat="1" applyFont="1" applyBorder="1" applyAlignment="1" applyProtection="1">
      <alignment horizontal="center" vertical="center" wrapText="1"/>
      <protection/>
    </xf>
    <xf numFmtId="0" fontId="10" fillId="43" borderId="25" xfId="0" applyFont="1" applyFill="1" applyBorder="1" applyAlignment="1">
      <alignment horizontal="center" vertical="center"/>
    </xf>
    <xf numFmtId="0" fontId="9" fillId="46" borderId="26" xfId="0" applyFont="1" applyFill="1" applyBorder="1" applyAlignment="1">
      <alignment horizontal="center" vertical="center"/>
    </xf>
    <xf numFmtId="0" fontId="9" fillId="46" borderId="27" xfId="0" applyFont="1" applyFill="1" applyBorder="1" applyAlignment="1">
      <alignment horizontal="center" vertical="center"/>
    </xf>
    <xf numFmtId="0" fontId="9" fillId="46" borderId="28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41" borderId="26" xfId="0" applyFont="1" applyFill="1" applyBorder="1" applyAlignment="1" applyProtection="1">
      <alignment horizontal="center"/>
      <protection/>
    </xf>
    <xf numFmtId="0" fontId="10" fillId="41" borderId="27" xfId="0" applyFont="1" applyFill="1" applyBorder="1" applyAlignment="1" applyProtection="1">
      <alignment horizontal="center"/>
      <protection/>
    </xf>
    <xf numFmtId="0" fontId="10" fillId="41" borderId="28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9" fillId="35" borderId="45" xfId="0" applyFont="1" applyFill="1" applyBorder="1" applyAlignment="1">
      <alignment horizontal="center" vertical="center" wrapText="1"/>
    </xf>
    <xf numFmtId="0" fontId="9" fillId="35" borderId="46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10" fillId="43" borderId="26" xfId="0" applyFont="1" applyFill="1" applyBorder="1" applyAlignment="1">
      <alignment horizontal="center"/>
    </xf>
    <xf numFmtId="0" fontId="10" fillId="43" borderId="27" xfId="0" applyFont="1" applyFill="1" applyBorder="1" applyAlignment="1">
      <alignment horizontal="center"/>
    </xf>
    <xf numFmtId="0" fontId="10" fillId="43" borderId="28" xfId="0" applyFont="1" applyFill="1" applyBorder="1" applyAlignment="1">
      <alignment horizontal="center"/>
    </xf>
    <xf numFmtId="0" fontId="13" fillId="0" borderId="26" xfId="0" applyFont="1" applyBorder="1" applyAlignment="1">
      <alignment horizontal="left" vertical="center" wrapText="1" indent="1"/>
    </xf>
    <xf numFmtId="0" fontId="13" fillId="0" borderId="27" xfId="0" applyFont="1" applyBorder="1" applyAlignment="1">
      <alignment horizontal="left" vertical="center" wrapText="1" indent="1"/>
    </xf>
    <xf numFmtId="0" fontId="13" fillId="0" borderId="28" xfId="0" applyFont="1" applyBorder="1" applyAlignment="1">
      <alignment horizontal="left" vertical="center" wrapText="1" indent="1"/>
    </xf>
    <xf numFmtId="0" fontId="10" fillId="43" borderId="26" xfId="0" applyFont="1" applyFill="1" applyBorder="1" applyAlignment="1">
      <alignment horizontal="center" vertical="center"/>
    </xf>
    <xf numFmtId="0" fontId="10" fillId="43" borderId="27" xfId="0" applyFont="1" applyFill="1" applyBorder="1" applyAlignment="1">
      <alignment horizontal="center" vertical="center"/>
    </xf>
    <xf numFmtId="0" fontId="10" fillId="43" borderId="28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wrapText="1" indent="1"/>
    </xf>
    <xf numFmtId="0" fontId="13" fillId="0" borderId="39" xfId="0" applyFont="1" applyBorder="1" applyAlignment="1">
      <alignment horizontal="left" vertical="center" wrapText="1" indent="1"/>
    </xf>
    <xf numFmtId="0" fontId="13" fillId="0" borderId="40" xfId="0" applyFont="1" applyBorder="1" applyAlignment="1">
      <alignment horizontal="left" vertical="center" wrapText="1" indent="1"/>
    </xf>
    <xf numFmtId="0" fontId="13" fillId="0" borderId="41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42" xfId="0" applyFont="1" applyBorder="1" applyAlignment="1">
      <alignment horizontal="left" vertical="center" wrapText="1" indent="1"/>
    </xf>
    <xf numFmtId="0" fontId="13" fillId="0" borderId="43" xfId="0" applyFont="1" applyBorder="1" applyAlignment="1">
      <alignment horizontal="left" vertical="center" wrapText="1" indent="1"/>
    </xf>
    <xf numFmtId="0" fontId="13" fillId="0" borderId="20" xfId="0" applyFont="1" applyBorder="1" applyAlignment="1">
      <alignment horizontal="left" vertical="center" wrapText="1" indent="1"/>
    </xf>
    <xf numFmtId="0" fontId="13" fillId="0" borderId="44" xfId="0" applyFont="1" applyBorder="1" applyAlignment="1">
      <alignment horizontal="left" vertical="center" wrapText="1" indent="1"/>
    </xf>
    <xf numFmtId="14" fontId="13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23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TIEMPO DE EXPEDICIÓN DE CERTIFICACIONES EXPEDIDAS POR EL ÁREA DE NÓMINA</a:t>
            </a:r>
          </a:p>
        </c:rich>
      </c:tx>
      <c:layout>
        <c:manualLayout>
          <c:xMode val="factor"/>
          <c:yMode val="factor"/>
          <c:x val="0.01825"/>
          <c:y val="-0.01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14225"/>
          <c:w val="0.9765"/>
          <c:h val="0.859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1!$B$32:$D$32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1!$F$23:$Q$23</c:f>
              <c:strCache/>
            </c:strRef>
          </c:cat>
          <c:val>
            <c:numRef>
              <c:f>1!$F$32:$Q$32</c:f>
              <c:numCache/>
            </c:numRef>
          </c:val>
        </c:ser>
        <c:overlap val="100"/>
        <c:gapWidth val="75"/>
        <c:axId val="29246990"/>
        <c:axId val="61896319"/>
      </c:barChart>
      <c:lineChart>
        <c:grouping val="standard"/>
        <c:varyColors val="0"/>
        <c:ser>
          <c:idx val="1"/>
          <c:order val="0"/>
          <c:tx>
            <c:strRef>
              <c:f>1!$B$28:$D$28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1!$F$23:$Q$23</c:f>
              <c:strCache/>
            </c:strRef>
          </c:cat>
          <c:val>
            <c:numRef>
              <c:f>1!$F$28:$Q$28</c:f>
              <c:numCache/>
            </c:numRef>
          </c:val>
          <c:smooth val="0"/>
        </c:ser>
        <c:ser>
          <c:idx val="2"/>
          <c:order val="1"/>
          <c:tx>
            <c:strRef>
              <c:f>1!$B$30:$D$30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1!$F$23:$Q$23</c:f>
              <c:strCache/>
            </c:strRef>
          </c:cat>
          <c:val>
            <c:numRef>
              <c:f>1!$F$30:$Q$30</c:f>
              <c:numCache/>
            </c:numRef>
          </c:val>
          <c:smooth val="0"/>
        </c:ser>
        <c:axId val="29246990"/>
        <c:axId val="61896319"/>
      </c:line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46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"/>
          <c:y val="0.93775"/>
          <c:w val="0.246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EFICACIA  EN LAS CAPACITACIONES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875"/>
          <c:w val="0.9755"/>
          <c:h val="0.8287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2!$B$32:$D$32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2!$F$23:$Q$23</c:f>
              <c:strCache/>
            </c:strRef>
          </c:cat>
          <c:val>
            <c:numRef>
              <c:f>2!$F$32:$Q$32</c:f>
              <c:numCache/>
            </c:numRef>
          </c:val>
        </c:ser>
        <c:overlap val="100"/>
        <c:gapWidth val="75"/>
        <c:axId val="20195960"/>
        <c:axId val="47545913"/>
      </c:barChart>
      <c:lineChart>
        <c:grouping val="standard"/>
        <c:varyColors val="0"/>
        <c:ser>
          <c:idx val="1"/>
          <c:order val="0"/>
          <c:tx>
            <c:strRef>
              <c:f>2!$B$28:$D$28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2!$F$23:$Q$23</c:f>
              <c:strCache/>
            </c:strRef>
          </c:cat>
          <c:val>
            <c:numRef>
              <c:f>2!$F$28:$Q$28</c:f>
              <c:numCache/>
            </c:numRef>
          </c:val>
          <c:smooth val="0"/>
        </c:ser>
        <c:ser>
          <c:idx val="2"/>
          <c:order val="1"/>
          <c:tx>
            <c:strRef>
              <c:f>2!$B$30:$D$30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2!$F$23:$Q$23</c:f>
              <c:strCache/>
            </c:strRef>
          </c:cat>
          <c:val>
            <c:numRef>
              <c:f>2!$F$30:$Q$30</c:f>
              <c:numCache/>
            </c:numRef>
          </c:val>
          <c:smooth val="0"/>
        </c:ser>
        <c:axId val="20195960"/>
        <c:axId val="47545913"/>
      </c:line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95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5"/>
          <c:y val="0.9385"/>
          <c:w val="0.24575"/>
          <c:h val="0.0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FUNCIONARIOS BENEFICIADOS CON EL PIC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-0.002"/>
          <c:y val="0.18775"/>
          <c:w val="0.9755"/>
          <c:h val="0.8277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3!$B$32:$D$32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3!$F$23:$Q$23</c:f>
              <c:strCache/>
            </c:strRef>
          </c:cat>
          <c:val>
            <c:numRef>
              <c:f>3!$F$32:$Q$32</c:f>
              <c:numCache/>
            </c:numRef>
          </c:val>
        </c:ser>
        <c:overlap val="100"/>
        <c:gapWidth val="75"/>
        <c:axId val="25260034"/>
        <c:axId val="26013715"/>
      </c:barChart>
      <c:lineChart>
        <c:grouping val="standard"/>
        <c:varyColors val="0"/>
        <c:ser>
          <c:idx val="1"/>
          <c:order val="0"/>
          <c:tx>
            <c:strRef>
              <c:f>3!$B$28:$D$28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3!$F$23:$Q$23</c:f>
              <c:strCache/>
            </c:strRef>
          </c:cat>
          <c:val>
            <c:numRef>
              <c:f>3!$F$28:$Q$28</c:f>
              <c:numCache/>
            </c:numRef>
          </c:val>
          <c:smooth val="0"/>
        </c:ser>
        <c:ser>
          <c:idx val="2"/>
          <c:order val="1"/>
          <c:tx>
            <c:strRef>
              <c:f>3!$B$30:$D$30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3!$F$23:$Q$23</c:f>
              <c:strCache/>
            </c:strRef>
          </c:cat>
          <c:val>
            <c:numRef>
              <c:f>3!$F$30:$Q$30</c:f>
              <c:numCache/>
            </c:numRef>
          </c:val>
          <c:smooth val="0"/>
        </c:ser>
        <c:axId val="25260034"/>
        <c:axId val="26013715"/>
      </c:line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60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575"/>
          <c:y val="0.93825"/>
          <c:w val="0.246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PROCESOS DISCIPLINARIOS ATENDIDOS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675"/>
          <c:w val="0.9755"/>
          <c:h val="0.831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4!$B$32:$D$32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4!$F$23:$Q$23</c:f>
              <c:strCache/>
            </c:strRef>
          </c:cat>
          <c:val>
            <c:numRef>
              <c:f>4!$F$32:$Q$32</c:f>
              <c:numCache/>
            </c:numRef>
          </c:val>
        </c:ser>
        <c:overlap val="100"/>
        <c:gapWidth val="75"/>
        <c:axId val="32796844"/>
        <c:axId val="26736141"/>
      </c:barChart>
      <c:lineChart>
        <c:grouping val="standard"/>
        <c:varyColors val="0"/>
        <c:ser>
          <c:idx val="1"/>
          <c:order val="0"/>
          <c:tx>
            <c:strRef>
              <c:f>4!$B$28:$D$28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4!$F$23:$Q$23</c:f>
              <c:strCache/>
            </c:strRef>
          </c:cat>
          <c:val>
            <c:numRef>
              <c:f>4!$F$28:$Q$28</c:f>
              <c:numCache/>
            </c:numRef>
          </c:val>
          <c:smooth val="0"/>
        </c:ser>
        <c:ser>
          <c:idx val="2"/>
          <c:order val="1"/>
          <c:tx>
            <c:strRef>
              <c:f>4!$B$30:$D$30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4!$F$23:$Q$23</c:f>
              <c:strCache/>
            </c:strRef>
          </c:cat>
          <c:val>
            <c:numRef>
              <c:f>4!$F$30:$Q$30</c:f>
              <c:numCache/>
            </c:numRef>
          </c:val>
          <c:smooth val="0"/>
        </c:ser>
        <c:axId val="32796844"/>
        <c:axId val="26736141"/>
      </c:line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725"/>
          <c:y val="0.93775"/>
          <c:w val="0.244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CUMPLIR CON LAS ACTIVIDADES DEL PROGRAMA BIENESTAR SOCIAL LABORAL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575"/>
          <c:y val="0.0965"/>
          <c:w val="0.9755"/>
          <c:h val="0.831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5!$B$32:$D$32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5!$F$23:$Q$23</c:f>
              <c:strCache/>
            </c:strRef>
          </c:cat>
          <c:val>
            <c:numRef>
              <c:f>5!$F$32:$Q$32</c:f>
              <c:numCache/>
            </c:numRef>
          </c:val>
        </c:ser>
        <c:overlap val="100"/>
        <c:gapWidth val="75"/>
        <c:axId val="39298678"/>
        <c:axId val="18143783"/>
      </c:barChart>
      <c:lineChart>
        <c:grouping val="standard"/>
        <c:varyColors val="0"/>
        <c:ser>
          <c:idx val="1"/>
          <c:order val="0"/>
          <c:tx>
            <c:strRef>
              <c:f>5!$B$28:$D$28</c:f>
              <c:strCache>
                <c:ptCount val="1"/>
                <c:pt idx="0">
                  <c:v>Rango Mayor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5!$F$23:$Q$23</c:f>
              <c:strCache/>
            </c:strRef>
          </c:cat>
          <c:val>
            <c:numRef>
              <c:f>5!$F$28:$Q$28</c:f>
              <c:numCache/>
            </c:numRef>
          </c:val>
          <c:smooth val="0"/>
        </c:ser>
        <c:ser>
          <c:idx val="2"/>
          <c:order val="1"/>
          <c:tx>
            <c:strRef>
              <c:f>5!$B$30:$D$30</c:f>
              <c:strCache>
                <c:ptCount val="1"/>
                <c:pt idx="0">
                  <c:v>Rango Menor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5!$F$23:$Q$23</c:f>
              <c:strCache/>
            </c:strRef>
          </c:cat>
          <c:val>
            <c:numRef>
              <c:f>5!$F$30:$Q$30</c:f>
              <c:numCache/>
            </c:numRef>
          </c:val>
          <c:smooth val="0"/>
        </c:ser>
        <c:axId val="39298678"/>
        <c:axId val="18143783"/>
      </c:line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98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75"/>
          <c:y val="0.93775"/>
          <c:w val="0.2452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 CERTIFICACIONES EXPEDIDAS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6"/>
          <c:y val="0.0965"/>
          <c:w val="0.97625"/>
          <c:h val="0.8312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6!$B$32:$D$32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6!$F$23:$Q$23</c:f>
              <c:strCache/>
            </c:strRef>
          </c:cat>
          <c:val>
            <c:numRef>
              <c:f>6!$F$32:$Q$32</c:f>
              <c:numCache/>
            </c:numRef>
          </c:val>
        </c:ser>
        <c:overlap val="100"/>
        <c:gapWidth val="75"/>
        <c:axId val="29076320"/>
        <c:axId val="60360289"/>
      </c:barChart>
      <c:lineChart>
        <c:grouping val="standard"/>
        <c:varyColors val="0"/>
        <c:ser>
          <c:idx val="1"/>
          <c:order val="0"/>
          <c:tx>
            <c:strRef>
              <c:f>6!$B$28:$D$28</c:f>
              <c:strCache>
                <c:ptCount val="1"/>
                <c:pt idx="0">
                  <c:v>Rango Menor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6!$F$23:$Q$23</c:f>
              <c:strCache/>
            </c:strRef>
          </c:cat>
          <c:val>
            <c:numRef>
              <c:f>6!$F$28:$Q$28</c:f>
              <c:numCache/>
            </c:numRef>
          </c:val>
          <c:smooth val="0"/>
        </c:ser>
        <c:ser>
          <c:idx val="2"/>
          <c:order val="1"/>
          <c:tx>
            <c:strRef>
              <c:f>6!$B$30:$D$30</c:f>
              <c:strCache>
                <c:ptCount val="1"/>
                <c:pt idx="0">
                  <c:v>Rango Mayor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6!$F$23:$Q$23</c:f>
              <c:strCache/>
            </c:strRef>
          </c:cat>
          <c:val>
            <c:numRef>
              <c:f>6!$F$30:$Q$30</c:f>
              <c:numCache/>
            </c:numRef>
          </c:val>
          <c:smooth val="0"/>
        </c:ser>
        <c:axId val="29076320"/>
        <c:axId val="60360289"/>
      </c:line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35"/>
          <c:y val="0.939"/>
          <c:w val="0.251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EVALUACIÓN DE DESEMPEÑO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6"/>
          <c:y val="0.0975"/>
          <c:w val="0.97525"/>
          <c:h val="0.82775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7!$B$32:$D$32</c:f>
              <c:strCache>
                <c:ptCount val="1"/>
                <c:pt idx="0">
                  <c:v>Avance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7!$F$23:$Q$23</c:f>
              <c:strCache/>
            </c:strRef>
          </c:cat>
          <c:val>
            <c:numRef>
              <c:f>7!$F$32:$Q$32</c:f>
              <c:numCache/>
            </c:numRef>
          </c:val>
        </c:ser>
        <c:overlap val="100"/>
        <c:gapWidth val="75"/>
        <c:axId val="6371690"/>
        <c:axId val="57345211"/>
      </c:barChart>
      <c:lineChart>
        <c:grouping val="standard"/>
        <c:varyColors val="0"/>
        <c:ser>
          <c:idx val="1"/>
          <c:order val="0"/>
          <c:tx>
            <c:strRef>
              <c:f>7!$B$28:$D$28</c:f>
              <c:strCache>
                <c:ptCount val="1"/>
                <c:pt idx="0">
                  <c:v>Rango Menor (Meta)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7!$F$23:$Q$23</c:f>
              <c:strCache/>
            </c:strRef>
          </c:cat>
          <c:val>
            <c:numRef>
              <c:f>7!$F$28:$Q$28</c:f>
              <c:numCache/>
            </c:numRef>
          </c:val>
          <c:smooth val="0"/>
        </c:ser>
        <c:ser>
          <c:idx val="2"/>
          <c:order val="1"/>
          <c:tx>
            <c:strRef>
              <c:f>7!$B$30:$D$30</c:f>
              <c:strCache>
                <c:ptCount val="1"/>
                <c:pt idx="0">
                  <c:v>Rango Mayor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7!$F$23:$Q$23</c:f>
              <c:strCache/>
            </c:strRef>
          </c:cat>
          <c:val>
            <c:numRef>
              <c:f>7!$F$30:$Q$30</c:f>
              <c:numCache/>
            </c:numRef>
          </c:val>
          <c:smooth val="0"/>
        </c:ser>
        <c:axId val="6371690"/>
        <c:axId val="57345211"/>
      </c:lineChart>
      <c:catAx>
        <c:axId val="6371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35"/>
          <c:y val="0.939"/>
          <c:w val="0.2517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Tablero de Indicadores'!C10" /><Relationship Id="rId3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'Tablero de Indicadores'!C10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'Tablero de Indicadores'!C10" /><Relationship Id="rId3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Tablero de Indicadores'!C10" /><Relationship Id="rId3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'Tablero de Indicadores'!C10" /><Relationship Id="rId3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hyperlink" Target="#'Tablero de Indicadores'!C10" /><Relationship Id="rId3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hyperlink" Target="#'Tablero de Indicadores'!C10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2152650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970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38100</xdr:rowOff>
    </xdr:from>
    <xdr:to>
      <xdr:col>26</xdr:col>
      <xdr:colOff>381000</xdr:colOff>
      <xdr:row>33</xdr:row>
      <xdr:rowOff>4257675</xdr:rowOff>
    </xdr:to>
    <xdr:graphicFrame>
      <xdr:nvGraphicFramePr>
        <xdr:cNvPr id="1" name="8 Gráfico"/>
        <xdr:cNvGraphicFramePr/>
      </xdr:nvGraphicFramePr>
      <xdr:xfrm>
        <a:off x="114300" y="5838825"/>
        <a:ext cx="141541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6</xdr:row>
      <xdr:rowOff>57150</xdr:rowOff>
    </xdr:from>
    <xdr:to>
      <xdr:col>27</xdr:col>
      <xdr:colOff>19050</xdr:colOff>
      <xdr:row>7</xdr:row>
      <xdr:rowOff>171450</xdr:rowOff>
    </xdr:to>
    <xdr:sp>
      <xdr:nvSpPr>
        <xdr:cNvPr id="2" name="9 Pentágono">
          <a:hlinkClick r:id="rId2"/>
        </xdr:cNvPr>
        <xdr:cNvSpPr>
          <a:spLocks/>
        </xdr:cNvSpPr>
      </xdr:nvSpPr>
      <xdr:spPr>
        <a:xfrm flipH="1">
          <a:off x="13725525" y="1343025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57150</xdr:colOff>
      <xdr:row>7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516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47625</xdr:rowOff>
    </xdr:from>
    <xdr:to>
      <xdr:col>26</xdr:col>
      <xdr:colOff>419100</xdr:colOff>
      <xdr:row>33</xdr:row>
      <xdr:rowOff>4314825</xdr:rowOff>
    </xdr:to>
    <xdr:graphicFrame>
      <xdr:nvGraphicFramePr>
        <xdr:cNvPr id="1" name="8 Gráfico"/>
        <xdr:cNvGraphicFramePr/>
      </xdr:nvGraphicFramePr>
      <xdr:xfrm>
        <a:off x="114300" y="5819775"/>
        <a:ext cx="14192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6</xdr:row>
      <xdr:rowOff>57150</xdr:rowOff>
    </xdr:from>
    <xdr:to>
      <xdr:col>27</xdr:col>
      <xdr:colOff>19050</xdr:colOff>
      <xdr:row>7</xdr:row>
      <xdr:rowOff>171450</xdr:rowOff>
    </xdr:to>
    <xdr:sp>
      <xdr:nvSpPr>
        <xdr:cNvPr id="2" name="9 Pentágono">
          <a:hlinkClick r:id="rId2"/>
        </xdr:cNvPr>
        <xdr:cNvSpPr>
          <a:spLocks/>
        </xdr:cNvSpPr>
      </xdr:nvSpPr>
      <xdr:spPr>
        <a:xfrm flipH="1">
          <a:off x="13725525" y="1314450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57150</xdr:colOff>
      <xdr:row>7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5161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66675</xdr:rowOff>
    </xdr:from>
    <xdr:to>
      <xdr:col>26</xdr:col>
      <xdr:colOff>466725</xdr:colOff>
      <xdr:row>33</xdr:row>
      <xdr:rowOff>4314825</xdr:rowOff>
    </xdr:to>
    <xdr:graphicFrame>
      <xdr:nvGraphicFramePr>
        <xdr:cNvPr id="1" name="8 Gráfico"/>
        <xdr:cNvGraphicFramePr/>
      </xdr:nvGraphicFramePr>
      <xdr:xfrm>
        <a:off x="114300" y="5838825"/>
        <a:ext cx="141541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6</xdr:row>
      <xdr:rowOff>57150</xdr:rowOff>
    </xdr:from>
    <xdr:to>
      <xdr:col>27</xdr:col>
      <xdr:colOff>19050</xdr:colOff>
      <xdr:row>7</xdr:row>
      <xdr:rowOff>171450</xdr:rowOff>
    </xdr:to>
    <xdr:sp>
      <xdr:nvSpPr>
        <xdr:cNvPr id="2" name="9 Pentágono">
          <a:hlinkClick r:id="rId2"/>
        </xdr:cNvPr>
        <xdr:cNvSpPr>
          <a:spLocks/>
        </xdr:cNvSpPr>
      </xdr:nvSpPr>
      <xdr:spPr>
        <a:xfrm flipH="1">
          <a:off x="13639800" y="1314450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133350</xdr:colOff>
      <xdr:row>7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5065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66675</xdr:rowOff>
    </xdr:from>
    <xdr:to>
      <xdr:col>26</xdr:col>
      <xdr:colOff>457200</xdr:colOff>
      <xdr:row>33</xdr:row>
      <xdr:rowOff>4276725</xdr:rowOff>
    </xdr:to>
    <xdr:graphicFrame>
      <xdr:nvGraphicFramePr>
        <xdr:cNvPr id="1" name="8 Gráfico"/>
        <xdr:cNvGraphicFramePr/>
      </xdr:nvGraphicFramePr>
      <xdr:xfrm>
        <a:off x="66675" y="5838825"/>
        <a:ext cx="142779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6</xdr:row>
      <xdr:rowOff>57150</xdr:rowOff>
    </xdr:from>
    <xdr:to>
      <xdr:col>27</xdr:col>
      <xdr:colOff>19050</xdr:colOff>
      <xdr:row>7</xdr:row>
      <xdr:rowOff>171450</xdr:rowOff>
    </xdr:to>
    <xdr:sp>
      <xdr:nvSpPr>
        <xdr:cNvPr id="2" name="9 Pentágono">
          <a:hlinkClick r:id="rId2"/>
        </xdr:cNvPr>
        <xdr:cNvSpPr>
          <a:spLocks/>
        </xdr:cNvSpPr>
      </xdr:nvSpPr>
      <xdr:spPr>
        <a:xfrm flipH="1">
          <a:off x="13725525" y="1314450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27</xdr:col>
      <xdr:colOff>47625</xdr:colOff>
      <xdr:row>10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6700"/>
          <a:ext cx="144494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33</xdr:row>
      <xdr:rowOff>123825</xdr:rowOff>
    </xdr:from>
    <xdr:to>
      <xdr:col>26</xdr:col>
      <xdr:colOff>457200</xdr:colOff>
      <xdr:row>33</xdr:row>
      <xdr:rowOff>4343400</xdr:rowOff>
    </xdr:to>
    <xdr:graphicFrame>
      <xdr:nvGraphicFramePr>
        <xdr:cNvPr id="1" name="8 Gráfico"/>
        <xdr:cNvGraphicFramePr/>
      </xdr:nvGraphicFramePr>
      <xdr:xfrm>
        <a:off x="123825" y="5895975"/>
        <a:ext cx="1422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6</xdr:row>
      <xdr:rowOff>57150</xdr:rowOff>
    </xdr:from>
    <xdr:to>
      <xdr:col>27</xdr:col>
      <xdr:colOff>19050</xdr:colOff>
      <xdr:row>7</xdr:row>
      <xdr:rowOff>171450</xdr:rowOff>
    </xdr:to>
    <xdr:sp>
      <xdr:nvSpPr>
        <xdr:cNvPr id="2" name="9 Pentágono">
          <a:hlinkClick r:id="rId2"/>
        </xdr:cNvPr>
        <xdr:cNvSpPr>
          <a:spLocks/>
        </xdr:cNvSpPr>
      </xdr:nvSpPr>
      <xdr:spPr>
        <a:xfrm flipH="1">
          <a:off x="13725525" y="1314450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27</xdr:col>
      <xdr:colOff>9525</xdr:colOff>
      <xdr:row>7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411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47625</xdr:rowOff>
    </xdr:from>
    <xdr:to>
      <xdr:col>26</xdr:col>
      <xdr:colOff>466725</xdr:colOff>
      <xdr:row>33</xdr:row>
      <xdr:rowOff>4343400</xdr:rowOff>
    </xdr:to>
    <xdr:graphicFrame>
      <xdr:nvGraphicFramePr>
        <xdr:cNvPr id="1" name="8 Gráfico"/>
        <xdr:cNvGraphicFramePr/>
      </xdr:nvGraphicFramePr>
      <xdr:xfrm>
        <a:off x="95250" y="5819775"/>
        <a:ext cx="138588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6</xdr:row>
      <xdr:rowOff>57150</xdr:rowOff>
    </xdr:from>
    <xdr:to>
      <xdr:col>27</xdr:col>
      <xdr:colOff>19050</xdr:colOff>
      <xdr:row>7</xdr:row>
      <xdr:rowOff>171450</xdr:rowOff>
    </xdr:to>
    <xdr:sp>
      <xdr:nvSpPr>
        <xdr:cNvPr id="2" name="9 Pentágono">
          <a:hlinkClick r:id="rId2"/>
        </xdr:cNvPr>
        <xdr:cNvSpPr>
          <a:spLocks/>
        </xdr:cNvSpPr>
      </xdr:nvSpPr>
      <xdr:spPr>
        <a:xfrm flipH="1">
          <a:off x="13325475" y="1314450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18</xdr:col>
      <xdr:colOff>638175</xdr:colOff>
      <xdr:row>5</xdr:row>
      <xdr:rowOff>209550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0"/>
          <a:ext cx="9829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33</xdr:row>
      <xdr:rowOff>47625</xdr:rowOff>
    </xdr:from>
    <xdr:to>
      <xdr:col>26</xdr:col>
      <xdr:colOff>466725</xdr:colOff>
      <xdr:row>33</xdr:row>
      <xdr:rowOff>4343400</xdr:rowOff>
    </xdr:to>
    <xdr:graphicFrame>
      <xdr:nvGraphicFramePr>
        <xdr:cNvPr id="1" name="8 Gráfico"/>
        <xdr:cNvGraphicFramePr/>
      </xdr:nvGraphicFramePr>
      <xdr:xfrm>
        <a:off x="95250" y="5819775"/>
        <a:ext cx="138588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400050</xdr:colOff>
      <xdr:row>6</xdr:row>
      <xdr:rowOff>57150</xdr:rowOff>
    </xdr:from>
    <xdr:to>
      <xdr:col>27</xdr:col>
      <xdr:colOff>19050</xdr:colOff>
      <xdr:row>7</xdr:row>
      <xdr:rowOff>171450</xdr:rowOff>
    </xdr:to>
    <xdr:sp>
      <xdr:nvSpPr>
        <xdr:cNvPr id="2" name="2 Pentágono">
          <a:hlinkClick r:id="rId2"/>
        </xdr:cNvPr>
        <xdr:cNvSpPr>
          <a:spLocks/>
        </xdr:cNvSpPr>
      </xdr:nvSpPr>
      <xdr:spPr>
        <a:xfrm flipH="1">
          <a:off x="13325475" y="1314450"/>
          <a:ext cx="695325" cy="295275"/>
        </a:xfrm>
        <a:prstGeom prst="homePlate">
          <a:avLst>
            <a:gd name="adj" fmla="val 290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2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0</xdr:colOff>
      <xdr:row>7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4058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cho\SIG\Tablero%20de%20Indicadores_Paulo%20And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ro de Indicadores"/>
      <sheetName val="1"/>
      <sheetName val="2"/>
      <sheetName val="3"/>
      <sheetName val="Hoja1"/>
    </sheetNames>
    <sheetDataSet>
      <sheetData sheetId="4">
        <row r="2">
          <cell r="A2" t="str">
            <v>Eficacia</v>
          </cell>
        </row>
        <row r="3">
          <cell r="A3" t="str">
            <v>Eficiencia</v>
          </cell>
        </row>
        <row r="4">
          <cell r="A4" t="str">
            <v>Efectividad</v>
          </cell>
        </row>
        <row r="7">
          <cell r="A7" t="str">
            <v>Mensual</v>
          </cell>
        </row>
        <row r="8">
          <cell r="A8" t="str">
            <v>Bimestral</v>
          </cell>
        </row>
        <row r="9">
          <cell r="A9" t="str">
            <v>Trimestral</v>
          </cell>
        </row>
        <row r="10">
          <cell r="A10" t="str">
            <v>Cuatrimestral</v>
          </cell>
        </row>
        <row r="11">
          <cell r="A11" t="str">
            <v>Semestral</v>
          </cell>
        </row>
        <row r="12">
          <cell r="A12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="78" zoomScaleNormal="78" zoomScalePageLayoutView="0" workbookViewId="0" topLeftCell="B1">
      <selection activeCell="D19" sqref="D19"/>
    </sheetView>
  </sheetViews>
  <sheetFormatPr defaultColWidth="0" defaultRowHeight="15"/>
  <cols>
    <col min="1" max="1" width="0" style="1" hidden="1" customWidth="1"/>
    <col min="2" max="2" width="3.7109375" style="1" customWidth="1"/>
    <col min="3" max="3" width="13.57421875" style="1" customWidth="1"/>
    <col min="4" max="4" width="31.421875" style="1" customWidth="1"/>
    <col min="5" max="5" width="32.57421875" style="1" customWidth="1"/>
    <col min="6" max="6" width="30.140625" style="1" customWidth="1"/>
    <col min="7" max="7" width="10.7109375" style="1" customWidth="1"/>
    <col min="8" max="8" width="14.140625" style="1" customWidth="1"/>
    <col min="9" max="11" width="10.7109375" style="1" customWidth="1"/>
    <col min="12" max="12" width="16.7109375" style="1" customWidth="1"/>
    <col min="13" max="13" width="32.8515625" style="1" customWidth="1"/>
    <col min="14" max="14" width="4.00390625" style="1" customWidth="1"/>
    <col min="15" max="16384" width="0" style="1" hidden="1" customWidth="1"/>
  </cols>
  <sheetData>
    <row r="1" spans="2:13" s="31" customFormat="1" ht="21"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2:13" s="31" customFormat="1" ht="15">
      <c r="B2" s="30"/>
      <c r="C2" s="29"/>
      <c r="D2" s="29"/>
      <c r="E2" s="29"/>
      <c r="F2" s="29"/>
      <c r="G2" s="29"/>
      <c r="H2" s="29"/>
      <c r="I2" s="29"/>
      <c r="J2" s="29"/>
      <c r="K2" s="29"/>
      <c r="L2" s="29"/>
      <c r="M2" s="32"/>
    </row>
    <row r="3" spans="2:13" ht="15">
      <c r="B3" s="30"/>
      <c r="C3" s="29"/>
      <c r="D3" s="29"/>
      <c r="E3" s="25"/>
      <c r="F3" s="25"/>
      <c r="G3" s="25"/>
      <c r="H3" s="25"/>
      <c r="I3" s="25"/>
      <c r="J3" s="25"/>
      <c r="K3" s="25"/>
      <c r="L3" s="25"/>
      <c r="M3" s="24"/>
    </row>
    <row r="4" spans="2:13" ht="15">
      <c r="B4" s="30"/>
      <c r="C4" s="29"/>
      <c r="D4" s="29"/>
      <c r="E4" s="25"/>
      <c r="F4" s="25"/>
      <c r="G4" s="25"/>
      <c r="H4" s="25"/>
      <c r="I4" s="25"/>
      <c r="J4" s="25"/>
      <c r="K4" s="25"/>
      <c r="L4" s="25"/>
      <c r="M4" s="24"/>
    </row>
    <row r="5" spans="2:13" ht="12" customHeight="1">
      <c r="B5" s="30"/>
      <c r="C5" s="29"/>
      <c r="D5" s="29"/>
      <c r="E5" s="25"/>
      <c r="F5" s="25"/>
      <c r="G5" s="25"/>
      <c r="H5" s="25"/>
      <c r="I5" s="25"/>
      <c r="J5" s="25"/>
      <c r="K5" s="25"/>
      <c r="L5" s="25"/>
      <c r="M5" s="24"/>
    </row>
    <row r="6" spans="2:13" ht="21"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13" ht="15">
      <c r="B7" s="30"/>
      <c r="C7" s="29"/>
      <c r="D7" s="29"/>
      <c r="E7" s="25"/>
      <c r="F7" s="25"/>
      <c r="G7" s="25"/>
      <c r="H7" s="25"/>
      <c r="I7" s="25"/>
      <c r="J7" s="25"/>
      <c r="K7" s="25"/>
      <c r="L7" s="25"/>
      <c r="M7" s="24"/>
    </row>
    <row r="8" spans="2:13" ht="15">
      <c r="B8" s="30"/>
      <c r="C8" s="29"/>
      <c r="D8" s="28"/>
      <c r="E8" s="28"/>
      <c r="F8" s="27"/>
      <c r="G8" s="26"/>
      <c r="H8" s="27"/>
      <c r="I8" s="27"/>
      <c r="J8" s="25"/>
      <c r="K8" s="25"/>
      <c r="L8" s="25"/>
      <c r="M8" s="24"/>
    </row>
    <row r="9" spans="2:13" ht="15.75">
      <c r="B9" s="20"/>
      <c r="C9" s="23"/>
      <c r="D9" s="22"/>
      <c r="E9" s="132"/>
      <c r="F9" s="132"/>
      <c r="G9" s="132"/>
      <c r="H9" s="21"/>
      <c r="I9" s="21"/>
      <c r="J9" s="15"/>
      <c r="K9" s="15"/>
      <c r="L9" s="15"/>
      <c r="M9" s="14"/>
    </row>
    <row r="10" spans="2:13" ht="15.75">
      <c r="B10" s="20"/>
      <c r="C10" s="19" t="s">
        <v>10</v>
      </c>
      <c r="D10" s="133" t="s">
        <v>89</v>
      </c>
      <c r="E10" s="133"/>
      <c r="F10" s="133"/>
      <c r="G10" s="18"/>
      <c r="H10" s="17" t="s">
        <v>9</v>
      </c>
      <c r="I10" s="16">
        <v>2015</v>
      </c>
      <c r="J10" s="15"/>
      <c r="K10" s="15"/>
      <c r="L10" s="15"/>
      <c r="M10" s="14"/>
    </row>
    <row r="11" spans="2:14" ht="21" thickBot="1"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0"/>
    </row>
    <row r="12" spans="2:13" ht="30" customHeight="1" thickBot="1">
      <c r="B12" s="137" t="s">
        <v>8</v>
      </c>
      <c r="C12" s="134" t="s">
        <v>7</v>
      </c>
      <c r="D12" s="134" t="s">
        <v>6</v>
      </c>
      <c r="E12" s="134" t="s">
        <v>5</v>
      </c>
      <c r="F12" s="134" t="s">
        <v>4</v>
      </c>
      <c r="G12" s="134" t="s">
        <v>3</v>
      </c>
      <c r="H12" s="139" t="s">
        <v>2</v>
      </c>
      <c r="I12" s="140"/>
      <c r="J12" s="140"/>
      <c r="K12" s="141"/>
      <c r="L12" s="141" t="s">
        <v>1</v>
      </c>
      <c r="M12" s="134" t="s">
        <v>0</v>
      </c>
    </row>
    <row r="13" spans="2:13" ht="73.5" customHeight="1" thickBot="1">
      <c r="B13" s="138"/>
      <c r="C13" s="135"/>
      <c r="D13" s="135"/>
      <c r="E13" s="135"/>
      <c r="F13" s="135"/>
      <c r="G13" s="136"/>
      <c r="H13" s="9" t="s">
        <v>60</v>
      </c>
      <c r="I13" s="143" t="s">
        <v>61</v>
      </c>
      <c r="J13" s="144"/>
      <c r="K13" s="8" t="s">
        <v>62</v>
      </c>
      <c r="L13" s="142"/>
      <c r="M13" s="135"/>
    </row>
    <row r="14" spans="2:13" ht="93.75" customHeight="1">
      <c r="B14" s="7">
        <v>1</v>
      </c>
      <c r="C14" s="6" t="s">
        <v>12</v>
      </c>
      <c r="D14" s="129" t="s">
        <v>79</v>
      </c>
      <c r="E14" s="5" t="s">
        <v>63</v>
      </c>
      <c r="F14" s="5" t="s">
        <v>64</v>
      </c>
      <c r="G14" s="121">
        <v>1</v>
      </c>
      <c r="H14" s="109" t="s">
        <v>78</v>
      </c>
      <c r="I14" s="109">
        <v>2</v>
      </c>
      <c r="J14" s="109">
        <v>3</v>
      </c>
      <c r="K14" s="109" t="s">
        <v>77</v>
      </c>
      <c r="L14" s="5" t="s">
        <v>14</v>
      </c>
      <c r="M14" s="4" t="s">
        <v>72</v>
      </c>
    </row>
    <row r="15" spans="2:13" ht="93.75" customHeight="1">
      <c r="B15" s="3">
        <v>2</v>
      </c>
      <c r="C15" s="80" t="s">
        <v>11</v>
      </c>
      <c r="D15" s="127" t="s">
        <v>55</v>
      </c>
      <c r="E15" s="81" t="s">
        <v>73</v>
      </c>
      <c r="F15" s="81" t="s">
        <v>54</v>
      </c>
      <c r="G15" s="82">
        <v>1</v>
      </c>
      <c r="H15" s="82">
        <v>0.9</v>
      </c>
      <c r="I15" s="82">
        <v>0.8</v>
      </c>
      <c r="J15" s="82">
        <v>0.9</v>
      </c>
      <c r="K15" s="82">
        <v>0.8</v>
      </c>
      <c r="L15" s="81" t="s">
        <v>16</v>
      </c>
      <c r="M15" s="83" t="s">
        <v>72</v>
      </c>
    </row>
    <row r="16" spans="2:13" ht="93.75" customHeight="1">
      <c r="B16" s="3">
        <v>3</v>
      </c>
      <c r="C16" s="80" t="s">
        <v>12</v>
      </c>
      <c r="D16" s="128" t="s">
        <v>59</v>
      </c>
      <c r="E16" s="81" t="s">
        <v>67</v>
      </c>
      <c r="F16" s="81" t="s">
        <v>54</v>
      </c>
      <c r="G16" s="82">
        <v>0.7</v>
      </c>
      <c r="H16" s="82">
        <v>0.5</v>
      </c>
      <c r="I16" s="82">
        <v>0.4</v>
      </c>
      <c r="J16" s="82">
        <v>0.5</v>
      </c>
      <c r="K16" s="82">
        <v>0.4</v>
      </c>
      <c r="L16" s="81" t="s">
        <v>16</v>
      </c>
      <c r="M16" s="83" t="s">
        <v>72</v>
      </c>
    </row>
    <row r="17" spans="2:13" ht="93.75" customHeight="1">
      <c r="B17" s="3">
        <v>4</v>
      </c>
      <c r="C17" s="80" t="s">
        <v>11</v>
      </c>
      <c r="D17" s="127" t="s">
        <v>56</v>
      </c>
      <c r="E17" s="81" t="s">
        <v>68</v>
      </c>
      <c r="F17" s="81" t="s">
        <v>54</v>
      </c>
      <c r="G17" s="82">
        <v>1</v>
      </c>
      <c r="H17" s="82">
        <v>1</v>
      </c>
      <c r="I17" s="82">
        <v>0.8</v>
      </c>
      <c r="J17" s="82">
        <v>0.9</v>
      </c>
      <c r="K17" s="82">
        <v>0.8</v>
      </c>
      <c r="L17" s="81" t="s">
        <v>18</v>
      </c>
      <c r="M17" s="83" t="s">
        <v>57</v>
      </c>
    </row>
    <row r="18" spans="2:13" ht="93.75" customHeight="1">
      <c r="B18" s="3">
        <v>5</v>
      </c>
      <c r="C18" s="80" t="s">
        <v>11</v>
      </c>
      <c r="D18" s="127" t="s">
        <v>65</v>
      </c>
      <c r="E18" s="81" t="s">
        <v>74</v>
      </c>
      <c r="F18" s="81" t="s">
        <v>54</v>
      </c>
      <c r="G18" s="82">
        <v>1</v>
      </c>
      <c r="H18" s="82">
        <v>0.9</v>
      </c>
      <c r="I18" s="82">
        <v>0.8</v>
      </c>
      <c r="J18" s="82">
        <v>0.9</v>
      </c>
      <c r="K18" s="82">
        <v>0.8</v>
      </c>
      <c r="L18" s="81" t="s">
        <v>16</v>
      </c>
      <c r="M18" s="83" t="s">
        <v>72</v>
      </c>
    </row>
    <row r="19" spans="2:13" ht="93.75" customHeight="1" thickBot="1">
      <c r="B19" s="2">
        <v>6</v>
      </c>
      <c r="C19" s="84" t="s">
        <v>12</v>
      </c>
      <c r="D19" s="126" t="s">
        <v>75</v>
      </c>
      <c r="E19" s="85" t="s">
        <v>76</v>
      </c>
      <c r="F19" s="85" t="s">
        <v>54</v>
      </c>
      <c r="G19" s="111">
        <v>1</v>
      </c>
      <c r="H19" s="111">
        <v>0.9</v>
      </c>
      <c r="I19" s="111">
        <v>0.8</v>
      </c>
      <c r="J19" s="111">
        <v>0.9</v>
      </c>
      <c r="K19" s="111">
        <v>0.8</v>
      </c>
      <c r="L19" s="85" t="s">
        <v>14</v>
      </c>
      <c r="M19" s="86" t="s">
        <v>72</v>
      </c>
    </row>
    <row r="20" spans="2:13" ht="93.75" customHeight="1" thickBot="1">
      <c r="B20" s="2">
        <v>7</v>
      </c>
      <c r="C20" s="84" t="s">
        <v>13</v>
      </c>
      <c r="D20" s="126" t="s">
        <v>90</v>
      </c>
      <c r="E20" s="85" t="s">
        <v>91</v>
      </c>
      <c r="F20" s="85" t="s">
        <v>54</v>
      </c>
      <c r="G20" s="111">
        <v>0.75</v>
      </c>
      <c r="H20" s="111">
        <v>0.6</v>
      </c>
      <c r="I20" s="111">
        <v>0.5</v>
      </c>
      <c r="J20" s="111">
        <v>0.6</v>
      </c>
      <c r="K20" s="111">
        <v>0.6</v>
      </c>
      <c r="L20" s="85" t="s">
        <v>18</v>
      </c>
      <c r="M20" s="86" t="s">
        <v>72</v>
      </c>
    </row>
  </sheetData>
  <sheetProtection selectLockedCells="1"/>
  <mergeCells count="12">
    <mergeCell ref="M12:M13"/>
    <mergeCell ref="E12:E13"/>
    <mergeCell ref="H12:K12"/>
    <mergeCell ref="L12:L13"/>
    <mergeCell ref="F12:F13"/>
    <mergeCell ref="I13:J13"/>
    <mergeCell ref="E9:G9"/>
    <mergeCell ref="D10:F10"/>
    <mergeCell ref="D12:D13"/>
    <mergeCell ref="G12:G13"/>
    <mergeCell ref="C12:C13"/>
    <mergeCell ref="B12:B13"/>
  </mergeCells>
  <dataValidations count="2">
    <dataValidation type="list" allowBlank="1" showInputMessage="1" showErrorMessage="1" sqref="L14:L20">
      <formula1>Frecuencia</formula1>
    </dataValidation>
    <dataValidation type="list" allowBlank="1" showInputMessage="1" showErrorMessage="1" sqref="C14:C20">
      <formula1>Tipo_Indicadores</formula1>
    </dataValidation>
  </dataValidations>
  <hyperlinks>
    <hyperlink ref="D20" location="'7'!Títulos_a_imprimir" display="Evaluación de desempeño"/>
    <hyperlink ref="D19" location="'6'!Títulos_a_imprimir" display="Porcentaje de certificaciones expedidas"/>
    <hyperlink ref="D18" location="'5'!Títulos_a_imprimir" display="Cumplir las actividades del programa de Bienestar social Laboral - Excepto capacitaciones"/>
    <hyperlink ref="D17" location="'4'!Títulos_a_imprimir" display="Procesos disciplinarios atendidos"/>
    <hyperlink ref="D16" location="'3'!Títulos_a_imprimir" display="Funcionarios beneficiados con el PIC"/>
    <hyperlink ref="D15" location="'2'!Títulos_a_imprimir" display="Eficacia en las capacitaciones"/>
    <hyperlink ref="D14" location="'1'!Títulos_a_imprimir" display="Tiempo de expedición de certificaciones expedidas por el área de nómina"/>
  </hyperlinks>
  <printOptions horizontalCentered="1"/>
  <pageMargins left="1.3779527559055118" right="0.1968503937007874" top="0.3937007874015748" bottom="0.5905511811023623" header="0" footer="0.3937007874015748"/>
  <pageSetup horizontalDpi="600" verticalDpi="600" orientation="landscape" paperSize="120" scale="65" r:id="rId2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85" zoomScaleNormal="85" zoomScalePageLayoutView="82" workbookViewId="0" topLeftCell="A10">
      <selection activeCell="A1" sqref="A1"/>
    </sheetView>
  </sheetViews>
  <sheetFormatPr defaultColWidth="0" defaultRowHeight="14.25" customHeight="1" zeroHeight="1"/>
  <cols>
    <col min="1" max="1" width="0.85546875" style="33" customWidth="1"/>
    <col min="2" max="2" width="16.7109375" style="33" customWidth="1"/>
    <col min="3" max="3" width="0.85546875" style="33" customWidth="1"/>
    <col min="4" max="4" width="13.7109375" style="33" customWidth="1"/>
    <col min="5" max="5" width="0.85546875" style="33" customWidth="1"/>
    <col min="6" max="13" width="8.7109375" style="33" customWidth="1"/>
    <col min="14" max="14" width="11.140625" style="33" bestFit="1" customWidth="1"/>
    <col min="15" max="15" width="8.7109375" style="33" customWidth="1"/>
    <col min="16" max="16" width="10.8515625" style="33" bestFit="1" customWidth="1"/>
    <col min="17" max="17" width="10.140625" style="33" bestFit="1" customWidth="1"/>
    <col min="18" max="18" width="0.85546875" style="33" customWidth="1"/>
    <col min="19" max="19" width="18.57421875" style="33" customWidth="1"/>
    <col min="20" max="20" width="0.85546875" style="33" customWidth="1"/>
    <col min="21" max="21" width="13.7109375" style="33" customWidth="1"/>
    <col min="22" max="22" width="0.85546875" style="33" customWidth="1"/>
    <col min="23" max="23" width="20.57421875" style="33" customWidth="1"/>
    <col min="24" max="24" width="0.85546875" style="33" customWidth="1"/>
    <col min="25" max="25" width="7.57421875" style="33" customWidth="1"/>
    <col min="26" max="26" width="0.85546875" style="33" customWidth="1"/>
    <col min="27" max="27" width="7.7109375" style="33" customWidth="1"/>
    <col min="28" max="28" width="0.85546875" style="33" customWidth="1"/>
    <col min="29" max="29" width="4.00390625" style="33" customWidth="1"/>
    <col min="30" max="16384" width="0" style="33" hidden="1" customWidth="1"/>
  </cols>
  <sheetData>
    <row r="1" spans="1:28" ht="2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24:28" ht="14.25">
      <c r="X2" s="34"/>
      <c r="Y2" s="34"/>
      <c r="Z2" s="34"/>
      <c r="AA2" s="34"/>
      <c r="AB2" s="34"/>
    </row>
    <row r="3" spans="24:28" ht="14.25">
      <c r="X3" s="34"/>
      <c r="Y3" s="34"/>
      <c r="Z3" s="34"/>
      <c r="AA3" s="34"/>
      <c r="AB3" s="34"/>
    </row>
    <row r="4" spans="24:28" ht="14.25">
      <c r="X4" s="34"/>
      <c r="Y4" s="34"/>
      <c r="Z4" s="34"/>
      <c r="AA4" s="34"/>
      <c r="AB4" s="34"/>
    </row>
    <row r="5" spans="24:28" ht="14.25">
      <c r="X5" s="34"/>
      <c r="Y5" s="34"/>
      <c r="Z5" s="34"/>
      <c r="AA5" s="34"/>
      <c r="AB5" s="34"/>
    </row>
    <row r="6" spans="1:28" ht="23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</row>
    <row r="7" spans="24:28" ht="14.25">
      <c r="X7" s="34"/>
      <c r="Y7" s="34"/>
      <c r="Z7" s="34"/>
      <c r="AA7" s="34"/>
      <c r="AB7" s="34"/>
    </row>
    <row r="8" spans="24:28" ht="14.25">
      <c r="X8" s="34"/>
      <c r="Y8" s="34"/>
      <c r="Z8" s="34"/>
      <c r="AA8" s="34"/>
      <c r="AB8" s="34"/>
    </row>
    <row r="9" ht="9" customHeight="1" thickBot="1"/>
    <row r="10" spans="1:28" ht="5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</row>
    <row r="11" spans="1:28" ht="28.5" customHeight="1">
      <c r="A11" s="38"/>
      <c r="B11" s="145" t="s">
        <v>6</v>
      </c>
      <c r="C11" s="146"/>
      <c r="D11" s="147"/>
      <c r="E11" s="39"/>
      <c r="F11" s="148" t="str">
        <f>'Tablero de Indicadores'!D14</f>
        <v>Tiempo de expedición de certificaciones expedidas por el área de nómina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B11" s="40"/>
    </row>
    <row r="12" spans="1:28" ht="4.5" customHeight="1">
      <c r="A12" s="38"/>
      <c r="B12" s="41"/>
      <c r="C12" s="41"/>
      <c r="D12" s="4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</row>
    <row r="13" spans="1:28" ht="30" customHeight="1">
      <c r="A13" s="38"/>
      <c r="B13" s="151" t="s">
        <v>19</v>
      </c>
      <c r="C13" s="152"/>
      <c r="D13" s="153"/>
      <c r="E13" s="39"/>
      <c r="F13" s="154" t="str">
        <f>'Tablero de Indicadores'!D10</f>
        <v>ADMINISTRACIÓN INSTITUCIONAL  -  TALENTO HUMANO 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  <c r="R13" s="42"/>
      <c r="S13" s="43" t="s">
        <v>3</v>
      </c>
      <c r="T13" s="42"/>
      <c r="U13" s="122">
        <f>'Tablero de Indicadores'!G14</f>
        <v>1</v>
      </c>
      <c r="V13" s="42"/>
      <c r="W13" s="45" t="s">
        <v>20</v>
      </c>
      <c r="X13" s="39"/>
      <c r="Y13" s="157" t="s">
        <v>21</v>
      </c>
      <c r="Z13" s="158"/>
      <c r="AA13" s="159"/>
      <c r="AB13" s="40"/>
    </row>
    <row r="14" spans="1:28" ht="4.5" customHeight="1">
      <c r="A14" s="38"/>
      <c r="B14" s="41"/>
      <c r="C14" s="41"/>
      <c r="D14" s="4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</row>
    <row r="15" spans="1:28" ht="34.5" customHeight="1">
      <c r="A15" s="38"/>
      <c r="B15" s="151" t="s">
        <v>22</v>
      </c>
      <c r="C15" s="152"/>
      <c r="D15" s="160"/>
      <c r="E15" s="39"/>
      <c r="F15" s="161" t="str">
        <f>'Tablero de Indicadores'!E14</f>
        <v>Sumatoria de días para expedición de certificaciones del mes/Sumatoria de certificaciones expedidas en el mes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39"/>
      <c r="S15" s="46" t="s">
        <v>23</v>
      </c>
      <c r="T15" s="39"/>
      <c r="U15" s="47" t="str">
        <f>'Tablero de Indicadores'!L14</f>
        <v>Mensual</v>
      </c>
      <c r="V15" s="39"/>
      <c r="W15" s="48" t="s">
        <v>24</v>
      </c>
      <c r="X15" s="39"/>
      <c r="Y15" s="49" t="s">
        <v>53</v>
      </c>
      <c r="Z15" s="50"/>
      <c r="AA15" s="106">
        <f>'Tablero de Indicadores'!I14</f>
        <v>2</v>
      </c>
      <c r="AB15" s="40"/>
    </row>
    <row r="16" spans="1:28" ht="4.5" customHeight="1">
      <c r="A16" s="38"/>
      <c r="B16" s="41"/>
      <c r="C16" s="41"/>
      <c r="D16" s="4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51"/>
      <c r="T16" s="39"/>
      <c r="U16" s="39"/>
      <c r="V16" s="39"/>
      <c r="W16" s="42"/>
      <c r="X16" s="39"/>
      <c r="Y16" s="52"/>
      <c r="Z16" s="52"/>
      <c r="AA16" s="52"/>
      <c r="AB16" s="40"/>
    </row>
    <row r="17" spans="1:28" ht="30" customHeight="1">
      <c r="A17" s="38"/>
      <c r="B17" s="145" t="s">
        <v>25</v>
      </c>
      <c r="C17" s="146"/>
      <c r="D17" s="164"/>
      <c r="E17" s="39"/>
      <c r="F17" s="161" t="str">
        <f>'Tablero de Indicadores'!F14</f>
        <v>Días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39"/>
      <c r="S17" s="46" t="s">
        <v>7</v>
      </c>
      <c r="T17" s="39"/>
      <c r="U17" s="47" t="str">
        <f>'Tablero de Indicadores'!C14</f>
        <v>Eficiencia</v>
      </c>
      <c r="V17" s="39"/>
      <c r="W17" s="53" t="s">
        <v>26</v>
      </c>
      <c r="X17" s="39"/>
      <c r="Y17" s="106">
        <f>'Tablero de Indicadores'!I14</f>
        <v>2</v>
      </c>
      <c r="Z17" s="107"/>
      <c r="AA17" s="106">
        <f>'Tablero de Indicadores'!J14</f>
        <v>3</v>
      </c>
      <c r="AB17" s="40"/>
    </row>
    <row r="18" spans="1:28" ht="4.5" customHeight="1">
      <c r="A18" s="38"/>
      <c r="B18" s="41"/>
      <c r="C18" s="41"/>
      <c r="D18" s="4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52"/>
      <c r="Z18" s="52"/>
      <c r="AA18" s="52"/>
      <c r="AB18" s="40"/>
    </row>
    <row r="19" spans="1:28" ht="30" customHeight="1">
      <c r="A19" s="38"/>
      <c r="B19" s="145" t="s">
        <v>27</v>
      </c>
      <c r="C19" s="146"/>
      <c r="D19" s="165"/>
      <c r="E19" s="39"/>
      <c r="F19" s="161" t="str">
        <f>'Tablero de Indicadores'!M14</f>
        <v>Secretario General - Director Administrativo de Talento Humano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3"/>
      <c r="R19" s="39"/>
      <c r="S19" s="54" t="s">
        <v>28</v>
      </c>
      <c r="T19" s="55"/>
      <c r="U19" s="110">
        <f>'Tablero de Indicadores'!I10</f>
        <v>2015</v>
      </c>
      <c r="V19" s="55"/>
      <c r="W19" s="56" t="s">
        <v>29</v>
      </c>
      <c r="X19" s="39"/>
      <c r="Y19" s="49" t="s">
        <v>52</v>
      </c>
      <c r="Z19" s="50"/>
      <c r="AA19" s="106">
        <f>'Tablero de Indicadores'!J14</f>
        <v>3</v>
      </c>
      <c r="AB19" s="40"/>
    </row>
    <row r="20" spans="1:28" ht="4.5" customHeight="1" thickBo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</row>
    <row r="21" spans="1:28" ht="3.75" customHeight="1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ht="4.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</row>
    <row r="23" spans="1:28" ht="33" customHeight="1">
      <c r="A23" s="38"/>
      <c r="B23" s="167" t="s">
        <v>30</v>
      </c>
      <c r="C23" s="168"/>
      <c r="D23" s="169"/>
      <c r="E23" s="39"/>
      <c r="F23" s="60" t="s">
        <v>31</v>
      </c>
      <c r="G23" s="61" t="s">
        <v>32</v>
      </c>
      <c r="H23" s="61" t="s">
        <v>33</v>
      </c>
      <c r="I23" s="61" t="s">
        <v>34</v>
      </c>
      <c r="J23" s="61" t="s">
        <v>35</v>
      </c>
      <c r="K23" s="60" t="s">
        <v>36</v>
      </c>
      <c r="L23" s="61" t="s">
        <v>37</v>
      </c>
      <c r="M23" s="61" t="s">
        <v>38</v>
      </c>
      <c r="N23" s="61" t="s">
        <v>39</v>
      </c>
      <c r="O23" s="61" t="s">
        <v>40</v>
      </c>
      <c r="P23" s="61" t="s">
        <v>41</v>
      </c>
      <c r="Q23" s="60" t="s">
        <v>42</v>
      </c>
      <c r="R23" s="62"/>
      <c r="S23" s="170" t="s">
        <v>84</v>
      </c>
      <c r="T23" s="171"/>
      <c r="U23" s="171"/>
      <c r="V23" s="171"/>
      <c r="W23" s="171"/>
      <c r="X23" s="171"/>
      <c r="Y23" s="171"/>
      <c r="Z23" s="171"/>
      <c r="AA23" s="172"/>
      <c r="AB23" s="40"/>
    </row>
    <row r="24" spans="1:28" ht="4.5" customHeight="1">
      <c r="A24" s="38"/>
      <c r="B24" s="63"/>
      <c r="C24" s="63"/>
      <c r="D24" s="63"/>
      <c r="E24" s="39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62"/>
      <c r="S24" s="173"/>
      <c r="T24" s="174"/>
      <c r="U24" s="174"/>
      <c r="V24" s="174"/>
      <c r="W24" s="174"/>
      <c r="X24" s="174"/>
      <c r="Y24" s="174"/>
      <c r="Z24" s="174"/>
      <c r="AA24" s="175"/>
      <c r="AB24" s="40"/>
    </row>
    <row r="25" spans="1:28" ht="14.25">
      <c r="A25" s="38"/>
      <c r="B25" s="179" t="s">
        <v>43</v>
      </c>
      <c r="C25" s="180"/>
      <c r="D25" s="181"/>
      <c r="E25" s="39"/>
      <c r="F25" s="87"/>
      <c r="G25" s="87"/>
      <c r="H25" s="87"/>
      <c r="I25" s="88"/>
      <c r="J25" s="88"/>
      <c r="K25" s="88">
        <v>68</v>
      </c>
      <c r="L25" s="88">
        <v>103</v>
      </c>
      <c r="M25" s="88">
        <v>73</v>
      </c>
      <c r="N25" s="88">
        <v>56</v>
      </c>
      <c r="O25" s="88">
        <v>56</v>
      </c>
      <c r="P25" s="88"/>
      <c r="Q25" s="88"/>
      <c r="R25" s="62"/>
      <c r="S25" s="173"/>
      <c r="T25" s="174"/>
      <c r="U25" s="174"/>
      <c r="V25" s="174"/>
      <c r="W25" s="174"/>
      <c r="X25" s="174"/>
      <c r="Y25" s="174"/>
      <c r="Z25" s="174"/>
      <c r="AA25" s="175"/>
      <c r="AB25" s="40"/>
    </row>
    <row r="26" spans="1:28" ht="14.25">
      <c r="A26" s="38"/>
      <c r="B26" s="182" t="s">
        <v>44</v>
      </c>
      <c r="C26" s="183"/>
      <c r="D26" s="184"/>
      <c r="E26" s="39">
        <v>0</v>
      </c>
      <c r="F26" s="89"/>
      <c r="G26" s="89"/>
      <c r="H26" s="89"/>
      <c r="I26" s="90"/>
      <c r="J26" s="90"/>
      <c r="K26" s="90">
        <v>50</v>
      </c>
      <c r="L26" s="90">
        <v>80</v>
      </c>
      <c r="M26" s="90">
        <v>49</v>
      </c>
      <c r="N26" s="90">
        <v>49</v>
      </c>
      <c r="O26" s="90">
        <v>51</v>
      </c>
      <c r="P26" s="90"/>
      <c r="Q26" s="90"/>
      <c r="R26" s="62"/>
      <c r="S26" s="173"/>
      <c r="T26" s="174"/>
      <c r="U26" s="174"/>
      <c r="V26" s="174"/>
      <c r="W26" s="174"/>
      <c r="X26" s="174"/>
      <c r="Y26" s="174"/>
      <c r="Z26" s="174"/>
      <c r="AA26" s="175"/>
      <c r="AB26" s="40"/>
    </row>
    <row r="27" spans="1:28" ht="4.5" customHeight="1">
      <c r="A27" s="38"/>
      <c r="B27" s="39"/>
      <c r="C27" s="39"/>
      <c r="D27" s="39"/>
      <c r="E27" s="39"/>
      <c r="F27" s="64"/>
      <c r="G27" s="65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2"/>
      <c r="S27" s="173"/>
      <c r="T27" s="174"/>
      <c r="U27" s="174"/>
      <c r="V27" s="174"/>
      <c r="W27" s="174"/>
      <c r="X27" s="174"/>
      <c r="Y27" s="174"/>
      <c r="Z27" s="174"/>
      <c r="AA27" s="175"/>
      <c r="AB27" s="40"/>
    </row>
    <row r="28" spans="1:28" ht="15" customHeight="1">
      <c r="A28" s="38"/>
      <c r="B28" s="185" t="s">
        <v>45</v>
      </c>
      <c r="C28" s="186"/>
      <c r="D28" s="187"/>
      <c r="E28" s="66"/>
      <c r="F28" s="105">
        <f>Q28</f>
        <v>2</v>
      </c>
      <c r="G28" s="105">
        <f>Q28</f>
        <v>2</v>
      </c>
      <c r="H28" s="105">
        <f>Q28</f>
        <v>2</v>
      </c>
      <c r="I28" s="105">
        <f>Q28</f>
        <v>2</v>
      </c>
      <c r="J28" s="105">
        <f>Q28</f>
        <v>2</v>
      </c>
      <c r="K28" s="105">
        <f>Q28</f>
        <v>2</v>
      </c>
      <c r="L28" s="105">
        <f>Q28</f>
        <v>2</v>
      </c>
      <c r="M28" s="105">
        <f>Q28</f>
        <v>2</v>
      </c>
      <c r="N28" s="105">
        <f>Q28</f>
        <v>2</v>
      </c>
      <c r="O28" s="105">
        <f>Q28</f>
        <v>2</v>
      </c>
      <c r="P28" s="105">
        <f>Q28</f>
        <v>2</v>
      </c>
      <c r="Q28" s="105">
        <f>Y17</f>
        <v>2</v>
      </c>
      <c r="R28" s="62"/>
      <c r="S28" s="173"/>
      <c r="T28" s="174"/>
      <c r="U28" s="174"/>
      <c r="V28" s="174"/>
      <c r="W28" s="174"/>
      <c r="X28" s="174"/>
      <c r="Y28" s="174"/>
      <c r="Z28" s="174"/>
      <c r="AA28" s="175"/>
      <c r="AB28" s="40"/>
    </row>
    <row r="29" spans="1:28" ht="4.5" customHeight="1">
      <c r="A29" s="38"/>
      <c r="B29" s="188"/>
      <c r="C29" s="188"/>
      <c r="D29" s="188"/>
      <c r="E29" s="66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62"/>
      <c r="S29" s="173"/>
      <c r="T29" s="174"/>
      <c r="U29" s="174"/>
      <c r="V29" s="174"/>
      <c r="W29" s="174"/>
      <c r="X29" s="174"/>
      <c r="Y29" s="174"/>
      <c r="Z29" s="174"/>
      <c r="AA29" s="175"/>
      <c r="AB29" s="40"/>
    </row>
    <row r="30" spans="1:28" ht="15" customHeight="1">
      <c r="A30" s="38"/>
      <c r="B30" s="185" t="s">
        <v>46</v>
      </c>
      <c r="C30" s="186"/>
      <c r="D30" s="187"/>
      <c r="E30" s="66"/>
      <c r="F30" s="105">
        <f>Q30</f>
        <v>3</v>
      </c>
      <c r="G30" s="105">
        <f>Q30</f>
        <v>3</v>
      </c>
      <c r="H30" s="105">
        <f>Q30</f>
        <v>3</v>
      </c>
      <c r="I30" s="105">
        <f>Q30</f>
        <v>3</v>
      </c>
      <c r="J30" s="105">
        <f>Q30</f>
        <v>3</v>
      </c>
      <c r="K30" s="105">
        <f>Q30</f>
        <v>3</v>
      </c>
      <c r="L30" s="105">
        <f>Q30</f>
        <v>3</v>
      </c>
      <c r="M30" s="105">
        <f>Q30</f>
        <v>3</v>
      </c>
      <c r="N30" s="105">
        <f>Q30</f>
        <v>3</v>
      </c>
      <c r="O30" s="105">
        <f>Q30</f>
        <v>3</v>
      </c>
      <c r="P30" s="105">
        <f>Q30</f>
        <v>3</v>
      </c>
      <c r="Q30" s="105">
        <f>AA17</f>
        <v>3</v>
      </c>
      <c r="R30" s="62"/>
      <c r="S30" s="173"/>
      <c r="T30" s="174"/>
      <c r="U30" s="174"/>
      <c r="V30" s="174"/>
      <c r="W30" s="174"/>
      <c r="X30" s="174"/>
      <c r="Y30" s="174"/>
      <c r="Z30" s="174"/>
      <c r="AA30" s="175"/>
      <c r="AB30" s="40"/>
    </row>
    <row r="31" spans="1:28" ht="4.5" customHeight="1">
      <c r="A31" s="38"/>
      <c r="B31" s="66"/>
      <c r="C31" s="66"/>
      <c r="D31" s="66"/>
      <c r="E31" s="6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62"/>
      <c r="S31" s="173"/>
      <c r="T31" s="174"/>
      <c r="U31" s="174"/>
      <c r="V31" s="174"/>
      <c r="W31" s="174"/>
      <c r="X31" s="174"/>
      <c r="Y31" s="174"/>
      <c r="Z31" s="174"/>
      <c r="AA31" s="175"/>
      <c r="AB31" s="40"/>
    </row>
    <row r="32" spans="1:28" ht="15">
      <c r="A32" s="38"/>
      <c r="B32" s="189" t="s">
        <v>47</v>
      </c>
      <c r="C32" s="190"/>
      <c r="D32" s="191"/>
      <c r="E32" s="66"/>
      <c r="F32" s="112" t="e">
        <f aca="true" t="shared" si="0" ref="F32:Q32">F25/F26</f>
        <v>#DIV/0!</v>
      </c>
      <c r="G32" s="112" t="e">
        <f t="shared" si="0"/>
        <v>#DIV/0!</v>
      </c>
      <c r="H32" s="112" t="e">
        <f t="shared" si="0"/>
        <v>#DIV/0!</v>
      </c>
      <c r="I32" s="112" t="e">
        <f t="shared" si="0"/>
        <v>#DIV/0!</v>
      </c>
      <c r="J32" s="112" t="e">
        <f t="shared" si="0"/>
        <v>#DIV/0!</v>
      </c>
      <c r="K32" s="112">
        <f t="shared" si="0"/>
        <v>1.36</v>
      </c>
      <c r="L32" s="112">
        <f t="shared" si="0"/>
        <v>1.2875</v>
      </c>
      <c r="M32" s="112">
        <f t="shared" si="0"/>
        <v>1.489795918367347</v>
      </c>
      <c r="N32" s="112">
        <f t="shared" si="0"/>
        <v>1.1428571428571428</v>
      </c>
      <c r="O32" s="112">
        <f t="shared" si="0"/>
        <v>1.0980392156862746</v>
      </c>
      <c r="P32" s="112" t="e">
        <f t="shared" si="0"/>
        <v>#DIV/0!</v>
      </c>
      <c r="Q32" s="112" t="e">
        <f t="shared" si="0"/>
        <v>#DIV/0!</v>
      </c>
      <c r="R32" s="62"/>
      <c r="S32" s="176"/>
      <c r="T32" s="177"/>
      <c r="U32" s="177"/>
      <c r="V32" s="177"/>
      <c r="W32" s="177"/>
      <c r="X32" s="177"/>
      <c r="Y32" s="177"/>
      <c r="Z32" s="177"/>
      <c r="AA32" s="178"/>
      <c r="AB32" s="40"/>
    </row>
    <row r="33" spans="1:28" ht="4.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40"/>
    </row>
    <row r="34" spans="1:28" ht="342" customHeight="1">
      <c r="A34" s="38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40"/>
    </row>
    <row r="35" spans="1:28" ht="4.5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</row>
    <row r="36" spans="1:28" ht="4.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</row>
    <row r="37" spans="1:28" ht="15" customHeight="1">
      <c r="A37" s="38"/>
      <c r="B37" s="198"/>
      <c r="C37" s="55"/>
      <c r="D37" s="71" t="s">
        <v>48</v>
      </c>
      <c r="E37" s="72"/>
      <c r="F37" s="72"/>
      <c r="G37" s="72"/>
      <c r="H37" s="72"/>
      <c r="I37" s="73"/>
      <c r="J37" s="201" t="s">
        <v>49</v>
      </c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3"/>
      <c r="AB37" s="40"/>
    </row>
    <row r="38" spans="1:28" ht="102" customHeight="1">
      <c r="A38" s="38"/>
      <c r="B38" s="199"/>
      <c r="C38" s="74"/>
      <c r="D38" s="204" t="s">
        <v>80</v>
      </c>
      <c r="E38" s="205"/>
      <c r="F38" s="205"/>
      <c r="G38" s="205"/>
      <c r="H38" s="205"/>
      <c r="I38" s="206"/>
      <c r="J38" s="204" t="s">
        <v>81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6"/>
      <c r="AB38" s="40"/>
    </row>
    <row r="39" spans="1:28" ht="15" customHeight="1">
      <c r="A39" s="38"/>
      <c r="B39" s="199"/>
      <c r="C39" s="74"/>
      <c r="D39" s="207" t="s">
        <v>50</v>
      </c>
      <c r="E39" s="208"/>
      <c r="F39" s="208"/>
      <c r="G39" s="208"/>
      <c r="H39" s="208"/>
      <c r="I39" s="209"/>
      <c r="J39" s="207" t="s">
        <v>51</v>
      </c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9"/>
      <c r="AB39" s="40"/>
    </row>
    <row r="40" spans="1:28" ht="30" customHeight="1">
      <c r="A40" s="38"/>
      <c r="B40" s="199"/>
      <c r="C40" s="74"/>
      <c r="D40" s="210" t="s">
        <v>85</v>
      </c>
      <c r="E40" s="211"/>
      <c r="F40" s="211"/>
      <c r="G40" s="211"/>
      <c r="H40" s="211"/>
      <c r="I40" s="212"/>
      <c r="J40" s="213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5"/>
      <c r="AB40" s="40"/>
    </row>
    <row r="41" spans="1:28" ht="15" customHeight="1">
      <c r="A41" s="38"/>
      <c r="B41" s="199"/>
      <c r="C41" s="74"/>
      <c r="D41" s="166" t="s">
        <v>0</v>
      </c>
      <c r="E41" s="166"/>
      <c r="F41" s="166"/>
      <c r="G41" s="166"/>
      <c r="H41" s="166"/>
      <c r="I41" s="166"/>
      <c r="J41" s="216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8"/>
      <c r="AB41" s="40"/>
    </row>
    <row r="42" spans="1:28" ht="27.75" customHeight="1">
      <c r="A42" s="38"/>
      <c r="B42" s="200"/>
      <c r="C42" s="74"/>
      <c r="D42" s="192" t="str">
        <f>'Tablero de Indicadores'!M14</f>
        <v>Secretario General - Director Administrativo de Talento Humano</v>
      </c>
      <c r="E42" s="193"/>
      <c r="F42" s="193"/>
      <c r="G42" s="193"/>
      <c r="H42" s="193"/>
      <c r="I42" s="194"/>
      <c r="J42" s="21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1"/>
      <c r="AB42" s="40"/>
    </row>
    <row r="43" spans="1:28" ht="5.25" customHeight="1" thickBot="1">
      <c r="A43" s="75"/>
      <c r="B43" s="76"/>
      <c r="C43" s="77"/>
      <c r="D43" s="78"/>
      <c r="E43" s="78"/>
      <c r="F43" s="78"/>
      <c r="G43" s="78"/>
      <c r="H43" s="78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58"/>
      <c r="Y43" s="79"/>
      <c r="Z43" s="79"/>
      <c r="AA43" s="79"/>
      <c r="AB43" s="59"/>
    </row>
    <row r="44" spans="1:28" ht="4.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</row>
    <row r="45" spans="1:28" ht="4.5" customHeight="1" thickBo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</row>
    <row r="46" ht="14.25"/>
    <row r="47" ht="12" customHeight="1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selectLockedCells="1"/>
  <mergeCells count="30">
    <mergeCell ref="D42:I42"/>
    <mergeCell ref="B34:AA34"/>
    <mergeCell ref="B37:B42"/>
    <mergeCell ref="J37:AA37"/>
    <mergeCell ref="D38:I38"/>
    <mergeCell ref="J38:AA38"/>
    <mergeCell ref="D39:I39"/>
    <mergeCell ref="J39:AA39"/>
    <mergeCell ref="D40:I40"/>
    <mergeCell ref="J40:AA42"/>
    <mergeCell ref="S23:AA32"/>
    <mergeCell ref="B25:D25"/>
    <mergeCell ref="B26:D26"/>
    <mergeCell ref="B28:D28"/>
    <mergeCell ref="B29:D29"/>
    <mergeCell ref="B30:D30"/>
    <mergeCell ref="B32:D32"/>
    <mergeCell ref="B17:D17"/>
    <mergeCell ref="F17:Q17"/>
    <mergeCell ref="B19:D19"/>
    <mergeCell ref="F19:Q19"/>
    <mergeCell ref="D41:I41"/>
    <mergeCell ref="B23:D23"/>
    <mergeCell ref="B11:D11"/>
    <mergeCell ref="F11:AA11"/>
    <mergeCell ref="B13:D13"/>
    <mergeCell ref="F13:Q13"/>
    <mergeCell ref="Y13:AA13"/>
    <mergeCell ref="B15:D15"/>
    <mergeCell ref="F15:Q15"/>
  </mergeCells>
  <conditionalFormatting sqref="W15">
    <cfRule type="colorScale" priority="97" dxfId="22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32">
    <cfRule type="cellIs" priority="34" dxfId="2" operator="greaterThan" stopIfTrue="1">
      <formula>F$30</formula>
    </cfRule>
    <cfRule type="cellIs" priority="35" dxfId="1" operator="lessThan" stopIfTrue="1">
      <formula>F$28</formula>
    </cfRule>
    <cfRule type="cellIs" priority="36" dxfId="0" operator="between" stopIfTrue="1">
      <formula>F$30</formula>
      <formula>F$28</formula>
    </cfRule>
  </conditionalFormatting>
  <conditionalFormatting sqref="G32">
    <cfRule type="cellIs" priority="31" dxfId="2" operator="greaterThan" stopIfTrue="1">
      <formula>G$30</formula>
    </cfRule>
    <cfRule type="cellIs" priority="32" dxfId="1" operator="lessThan" stopIfTrue="1">
      <formula>G$28</formula>
    </cfRule>
    <cfRule type="cellIs" priority="33" dxfId="0" operator="between" stopIfTrue="1">
      <formula>G$30</formula>
      <formula>G$28</formula>
    </cfRule>
  </conditionalFormatting>
  <conditionalFormatting sqref="H32">
    <cfRule type="cellIs" priority="28" dxfId="2" operator="greaterThan" stopIfTrue="1">
      <formula>H$30</formula>
    </cfRule>
    <cfRule type="cellIs" priority="29" dxfId="1" operator="lessThan" stopIfTrue="1">
      <formula>H$28</formula>
    </cfRule>
    <cfRule type="cellIs" priority="30" dxfId="0" operator="between" stopIfTrue="1">
      <formula>H$30</formula>
      <formula>H$28</formula>
    </cfRule>
  </conditionalFormatting>
  <conditionalFormatting sqref="I32">
    <cfRule type="cellIs" priority="25" dxfId="2" operator="greaterThan" stopIfTrue="1">
      <formula>I$30</formula>
    </cfRule>
    <cfRule type="cellIs" priority="26" dxfId="1" operator="lessThan" stopIfTrue="1">
      <formula>I$28</formula>
    </cfRule>
    <cfRule type="cellIs" priority="27" dxfId="0" operator="between" stopIfTrue="1">
      <formula>I$30</formula>
      <formula>I$28</formula>
    </cfRule>
  </conditionalFormatting>
  <conditionalFormatting sqref="J32">
    <cfRule type="cellIs" priority="22" dxfId="2" operator="greaterThan" stopIfTrue="1">
      <formula>J$30</formula>
    </cfRule>
    <cfRule type="cellIs" priority="23" dxfId="1" operator="lessThan" stopIfTrue="1">
      <formula>J$28</formula>
    </cfRule>
    <cfRule type="cellIs" priority="24" dxfId="0" operator="between" stopIfTrue="1">
      <formula>J$30</formula>
      <formula>J$28</formula>
    </cfRule>
  </conditionalFormatting>
  <conditionalFormatting sqref="K32">
    <cfRule type="cellIs" priority="19" dxfId="2" operator="greaterThan" stopIfTrue="1">
      <formula>K$30</formula>
    </cfRule>
    <cfRule type="cellIs" priority="20" dxfId="1" operator="lessThan" stopIfTrue="1">
      <formula>K$28</formula>
    </cfRule>
    <cfRule type="cellIs" priority="21" dxfId="0" operator="between" stopIfTrue="1">
      <formula>K$30</formula>
      <formula>K$28</formula>
    </cfRule>
  </conditionalFormatting>
  <conditionalFormatting sqref="L32">
    <cfRule type="cellIs" priority="16" dxfId="2" operator="greaterThan" stopIfTrue="1">
      <formula>L$30</formula>
    </cfRule>
    <cfRule type="cellIs" priority="17" dxfId="1" operator="lessThan" stopIfTrue="1">
      <formula>L$28</formula>
    </cfRule>
    <cfRule type="cellIs" priority="18" dxfId="0" operator="between" stopIfTrue="1">
      <formula>L$30</formula>
      <formula>L$28</formula>
    </cfRule>
  </conditionalFormatting>
  <conditionalFormatting sqref="M32">
    <cfRule type="cellIs" priority="13" dxfId="2" operator="greaterThan" stopIfTrue="1">
      <formula>M$30</formula>
    </cfRule>
    <cfRule type="cellIs" priority="14" dxfId="1" operator="lessThan" stopIfTrue="1">
      <formula>M$28</formula>
    </cfRule>
    <cfRule type="cellIs" priority="15" dxfId="0" operator="between" stopIfTrue="1">
      <formula>M$30</formula>
      <formula>M$28</formula>
    </cfRule>
  </conditionalFormatting>
  <conditionalFormatting sqref="N32">
    <cfRule type="cellIs" priority="10" dxfId="2" operator="greaterThan" stopIfTrue="1">
      <formula>N$30</formula>
    </cfRule>
    <cfRule type="cellIs" priority="11" dxfId="1" operator="lessThan" stopIfTrue="1">
      <formula>N$28</formula>
    </cfRule>
    <cfRule type="cellIs" priority="12" dxfId="0" operator="between" stopIfTrue="1">
      <formula>N$30</formula>
      <formula>N$28</formula>
    </cfRule>
  </conditionalFormatting>
  <conditionalFormatting sqref="O32">
    <cfRule type="cellIs" priority="7" dxfId="2" operator="greaterThan" stopIfTrue="1">
      <formula>O$30</formula>
    </cfRule>
    <cfRule type="cellIs" priority="8" dxfId="1" operator="lessThan" stopIfTrue="1">
      <formula>O$28</formula>
    </cfRule>
    <cfRule type="cellIs" priority="9" dxfId="0" operator="between" stopIfTrue="1">
      <formula>O$30</formula>
      <formula>O$28</formula>
    </cfRule>
  </conditionalFormatting>
  <conditionalFormatting sqref="P32">
    <cfRule type="cellIs" priority="4" dxfId="2" operator="greaterThan" stopIfTrue="1">
      <formula>P$30</formula>
    </cfRule>
    <cfRule type="cellIs" priority="5" dxfId="1" operator="lessThan" stopIfTrue="1">
      <formula>P$28</formula>
    </cfRule>
    <cfRule type="cellIs" priority="6" dxfId="0" operator="between" stopIfTrue="1">
      <formula>P$30</formula>
      <formula>P$28</formula>
    </cfRule>
  </conditionalFormatting>
  <conditionalFormatting sqref="Q32">
    <cfRule type="cellIs" priority="1" dxfId="2" operator="greaterThan" stopIfTrue="1">
      <formula>Q$30</formula>
    </cfRule>
    <cfRule type="cellIs" priority="2" dxfId="1" operator="lessThan" stopIfTrue="1">
      <formula>Q$28</formula>
    </cfRule>
    <cfRule type="cellIs" priority="3" dxfId="0" operator="between" stopIfTrue="1">
      <formula>Q$30</formula>
      <formula>Q$28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paperSize="120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85" zoomScaleNormal="85" zoomScalePageLayoutView="82" workbookViewId="0" topLeftCell="A1">
      <selection activeCell="A1" sqref="A1"/>
    </sheetView>
  </sheetViews>
  <sheetFormatPr defaultColWidth="0" defaultRowHeight="14.25" customHeight="1" zeroHeight="1"/>
  <cols>
    <col min="1" max="1" width="0.85546875" style="33" customWidth="1"/>
    <col min="2" max="2" width="16.7109375" style="33" customWidth="1"/>
    <col min="3" max="3" width="0.85546875" style="33" customWidth="1"/>
    <col min="4" max="4" width="13.7109375" style="33" customWidth="1"/>
    <col min="5" max="5" width="0.85546875" style="33" customWidth="1"/>
    <col min="6" max="13" width="8.7109375" style="33" customWidth="1"/>
    <col min="14" max="14" width="11.140625" style="33" bestFit="1" customWidth="1"/>
    <col min="15" max="15" width="8.7109375" style="33" customWidth="1"/>
    <col min="16" max="16" width="10.8515625" style="33" bestFit="1" customWidth="1"/>
    <col min="17" max="17" width="10.140625" style="33" bestFit="1" customWidth="1"/>
    <col min="18" max="18" width="0.85546875" style="33" customWidth="1"/>
    <col min="19" max="19" width="18.57421875" style="33" customWidth="1"/>
    <col min="20" max="20" width="0.85546875" style="33" customWidth="1"/>
    <col min="21" max="21" width="13.7109375" style="33" customWidth="1"/>
    <col min="22" max="22" width="0.85546875" style="33" customWidth="1"/>
    <col min="23" max="23" width="20.57421875" style="33" customWidth="1"/>
    <col min="24" max="24" width="0.85546875" style="33" customWidth="1"/>
    <col min="25" max="25" width="7.57421875" style="33" customWidth="1"/>
    <col min="26" max="26" width="0.85546875" style="33" customWidth="1"/>
    <col min="27" max="27" width="7.7109375" style="33" customWidth="1"/>
    <col min="28" max="28" width="0.85546875" style="33" customWidth="1"/>
    <col min="29" max="29" width="4.00390625" style="33" customWidth="1"/>
    <col min="30" max="16384" width="0" style="33" hidden="1" customWidth="1"/>
  </cols>
  <sheetData>
    <row r="1" spans="1:28" ht="2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24:28" ht="14.25">
      <c r="X2" s="34"/>
      <c r="Y2" s="34"/>
      <c r="Z2" s="34"/>
      <c r="AA2" s="34"/>
      <c r="AB2" s="34"/>
    </row>
    <row r="3" spans="24:28" ht="14.25">
      <c r="X3" s="34"/>
      <c r="Y3" s="34"/>
      <c r="Z3" s="34"/>
      <c r="AA3" s="34"/>
      <c r="AB3" s="34"/>
    </row>
    <row r="4" spans="24:28" ht="14.25">
      <c r="X4" s="34"/>
      <c r="Y4" s="34"/>
      <c r="Z4" s="34"/>
      <c r="AA4" s="34"/>
      <c r="AB4" s="34"/>
    </row>
    <row r="5" spans="24:28" ht="14.25">
      <c r="X5" s="34"/>
      <c r="Y5" s="34"/>
      <c r="Z5" s="34"/>
      <c r="AA5" s="34"/>
      <c r="AB5" s="34"/>
    </row>
    <row r="6" spans="1:28" ht="2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24:28" ht="14.25">
      <c r="X7" s="34"/>
      <c r="Y7" s="34"/>
      <c r="Z7" s="34"/>
      <c r="AA7" s="34"/>
      <c r="AB7" s="34"/>
    </row>
    <row r="8" spans="24:28" ht="14.25">
      <c r="X8" s="34"/>
      <c r="Y8" s="34"/>
      <c r="Z8" s="34"/>
      <c r="AA8" s="34"/>
      <c r="AB8" s="34"/>
    </row>
    <row r="9" ht="9" customHeight="1" thickBot="1"/>
    <row r="10" spans="1:28" ht="5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</row>
    <row r="11" spans="1:28" ht="28.5" customHeight="1">
      <c r="A11" s="38"/>
      <c r="B11" s="145" t="s">
        <v>6</v>
      </c>
      <c r="C11" s="146"/>
      <c r="D11" s="147"/>
      <c r="E11" s="39"/>
      <c r="F11" s="148" t="str">
        <f>'Tablero de Indicadores'!D15</f>
        <v>Eficacia en las capacitaciones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B11" s="40"/>
    </row>
    <row r="12" spans="1:28" ht="4.5" customHeight="1">
      <c r="A12" s="38"/>
      <c r="B12" s="41"/>
      <c r="C12" s="41"/>
      <c r="D12" s="4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</row>
    <row r="13" spans="1:28" ht="30" customHeight="1">
      <c r="A13" s="38"/>
      <c r="B13" s="151" t="s">
        <v>19</v>
      </c>
      <c r="C13" s="152"/>
      <c r="D13" s="153"/>
      <c r="E13" s="39"/>
      <c r="F13" s="154" t="str">
        <f>'Tablero de Indicadores'!D10</f>
        <v>ADMINISTRACIÓN INSTITUCIONAL  -  TALENTO HUMANO 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  <c r="R13" s="42"/>
      <c r="S13" s="43" t="s">
        <v>3</v>
      </c>
      <c r="T13" s="42"/>
      <c r="U13" s="44">
        <f>'Tablero de Indicadores'!G15</f>
        <v>1</v>
      </c>
      <c r="V13" s="42"/>
      <c r="W13" s="45" t="s">
        <v>20</v>
      </c>
      <c r="X13" s="39"/>
      <c r="Y13" s="157" t="s">
        <v>21</v>
      </c>
      <c r="Z13" s="158"/>
      <c r="AA13" s="159"/>
      <c r="AB13" s="40"/>
    </row>
    <row r="14" spans="1:28" ht="4.5" customHeight="1">
      <c r="A14" s="38"/>
      <c r="B14" s="41"/>
      <c r="C14" s="41"/>
      <c r="D14" s="4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</row>
    <row r="15" spans="1:28" ht="34.5" customHeight="1">
      <c r="A15" s="38"/>
      <c r="B15" s="151" t="s">
        <v>22</v>
      </c>
      <c r="C15" s="152"/>
      <c r="D15" s="160"/>
      <c r="E15" s="39"/>
      <c r="F15" s="161" t="str">
        <f>'Tablero de Indicadores'!E15</f>
        <v>(Número de ejes  del PIC desarrollados / Número de ejes  del PIC programados ) * 100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39"/>
      <c r="S15" s="46" t="s">
        <v>23</v>
      </c>
      <c r="T15" s="39"/>
      <c r="U15" s="47" t="str">
        <f>'Tablero de Indicadores'!L15</f>
        <v>Trimestral</v>
      </c>
      <c r="V15" s="39"/>
      <c r="W15" s="48" t="s">
        <v>24</v>
      </c>
      <c r="X15" s="39"/>
      <c r="Y15" s="49" t="s">
        <v>52</v>
      </c>
      <c r="Z15" s="50"/>
      <c r="AA15" s="49">
        <f>'Tablero de Indicadores'!H15</f>
        <v>0.9</v>
      </c>
      <c r="AB15" s="40"/>
    </row>
    <row r="16" spans="1:28" ht="4.5" customHeight="1">
      <c r="A16" s="38"/>
      <c r="B16" s="41"/>
      <c r="C16" s="41"/>
      <c r="D16" s="4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51"/>
      <c r="T16" s="39"/>
      <c r="U16" s="39"/>
      <c r="V16" s="39"/>
      <c r="W16" s="42"/>
      <c r="X16" s="39"/>
      <c r="Y16" s="52"/>
      <c r="Z16" s="52"/>
      <c r="AA16" s="52"/>
      <c r="AB16" s="40"/>
    </row>
    <row r="17" spans="1:28" ht="30" customHeight="1">
      <c r="A17" s="38"/>
      <c r="B17" s="145" t="s">
        <v>25</v>
      </c>
      <c r="C17" s="146"/>
      <c r="D17" s="164"/>
      <c r="E17" s="39"/>
      <c r="F17" s="161" t="str">
        <f>'Tablero de Indicadores'!F15</f>
        <v>%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39"/>
      <c r="S17" s="46" t="s">
        <v>7</v>
      </c>
      <c r="T17" s="39"/>
      <c r="U17" s="47" t="str">
        <f>'Tablero de Indicadores'!C15</f>
        <v>Eficacia</v>
      </c>
      <c r="V17" s="39"/>
      <c r="W17" s="53" t="s">
        <v>26</v>
      </c>
      <c r="X17" s="39"/>
      <c r="Y17" s="49">
        <f>'Tablero de Indicadores'!I15</f>
        <v>0.8</v>
      </c>
      <c r="Z17" s="50"/>
      <c r="AA17" s="49">
        <f>'Tablero de Indicadores'!J15</f>
        <v>0.9</v>
      </c>
      <c r="AB17" s="40"/>
    </row>
    <row r="18" spans="1:28" ht="4.5" customHeight="1">
      <c r="A18" s="38"/>
      <c r="B18" s="41"/>
      <c r="C18" s="41"/>
      <c r="D18" s="4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52"/>
      <c r="Z18" s="52"/>
      <c r="AA18" s="52"/>
      <c r="AB18" s="40"/>
    </row>
    <row r="19" spans="1:28" ht="30" customHeight="1">
      <c r="A19" s="38"/>
      <c r="B19" s="145" t="s">
        <v>27</v>
      </c>
      <c r="C19" s="146"/>
      <c r="D19" s="165"/>
      <c r="E19" s="39"/>
      <c r="F19" s="161" t="str">
        <f>'Tablero de Indicadores'!M15</f>
        <v>Secretario General - Director Administrativo de Talento Humano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3"/>
      <c r="R19" s="39"/>
      <c r="S19" s="54" t="s">
        <v>28</v>
      </c>
      <c r="T19" s="55"/>
      <c r="U19" s="110">
        <f>'Tablero de Indicadores'!I10</f>
        <v>2015</v>
      </c>
      <c r="V19" s="55"/>
      <c r="W19" s="56" t="s">
        <v>29</v>
      </c>
      <c r="X19" s="39"/>
      <c r="Y19" s="49" t="s">
        <v>53</v>
      </c>
      <c r="Z19" s="50"/>
      <c r="AA19" s="49">
        <f>'Tablero de Indicadores'!K15</f>
        <v>0.8</v>
      </c>
      <c r="AB19" s="40"/>
    </row>
    <row r="20" spans="1:28" ht="4.5" customHeight="1" thickBo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</row>
    <row r="21" spans="1:28" ht="3.75" customHeight="1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ht="4.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</row>
    <row r="23" spans="1:28" ht="33" customHeight="1">
      <c r="A23" s="38"/>
      <c r="B23" s="167" t="s">
        <v>30</v>
      </c>
      <c r="C23" s="168"/>
      <c r="D23" s="169"/>
      <c r="E23" s="39"/>
      <c r="F23" s="60" t="s">
        <v>31</v>
      </c>
      <c r="G23" s="61" t="s">
        <v>32</v>
      </c>
      <c r="H23" s="61" t="s">
        <v>33</v>
      </c>
      <c r="I23" s="61" t="s">
        <v>34</v>
      </c>
      <c r="J23" s="61" t="s">
        <v>35</v>
      </c>
      <c r="K23" s="60" t="s">
        <v>36</v>
      </c>
      <c r="L23" s="61" t="s">
        <v>37</v>
      </c>
      <c r="M23" s="61" t="s">
        <v>38</v>
      </c>
      <c r="N23" s="61" t="s">
        <v>39</v>
      </c>
      <c r="O23" s="61" t="s">
        <v>40</v>
      </c>
      <c r="P23" s="61" t="s">
        <v>41</v>
      </c>
      <c r="Q23" s="60" t="s">
        <v>42</v>
      </c>
      <c r="R23" s="62"/>
      <c r="S23" s="170" t="s">
        <v>66</v>
      </c>
      <c r="T23" s="171"/>
      <c r="U23" s="171"/>
      <c r="V23" s="171"/>
      <c r="W23" s="171"/>
      <c r="X23" s="171"/>
      <c r="Y23" s="171"/>
      <c r="Z23" s="171"/>
      <c r="AA23" s="172"/>
      <c r="AB23" s="40"/>
    </row>
    <row r="24" spans="1:28" ht="4.5" customHeight="1">
      <c r="A24" s="38"/>
      <c r="B24" s="63"/>
      <c r="C24" s="63"/>
      <c r="D24" s="63"/>
      <c r="E24" s="39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62"/>
      <c r="S24" s="173"/>
      <c r="T24" s="174"/>
      <c r="U24" s="174"/>
      <c r="V24" s="174"/>
      <c r="W24" s="174"/>
      <c r="X24" s="174"/>
      <c r="Y24" s="174"/>
      <c r="Z24" s="174"/>
      <c r="AA24" s="175"/>
      <c r="AB24" s="40"/>
    </row>
    <row r="25" spans="1:28" ht="14.25">
      <c r="A25" s="38"/>
      <c r="B25" s="179" t="s">
        <v>43</v>
      </c>
      <c r="C25" s="180"/>
      <c r="D25" s="181"/>
      <c r="E25" s="39"/>
      <c r="F25" s="98"/>
      <c r="G25" s="98"/>
      <c r="H25" s="87">
        <v>3</v>
      </c>
      <c r="I25" s="101"/>
      <c r="J25" s="101"/>
      <c r="K25" s="88">
        <v>4</v>
      </c>
      <c r="L25" s="101"/>
      <c r="M25" s="101"/>
      <c r="N25" s="88">
        <v>8</v>
      </c>
      <c r="O25" s="101"/>
      <c r="P25" s="101"/>
      <c r="Q25" s="88"/>
      <c r="R25" s="62"/>
      <c r="S25" s="173"/>
      <c r="T25" s="174"/>
      <c r="U25" s="174"/>
      <c r="V25" s="174"/>
      <c r="W25" s="174"/>
      <c r="X25" s="174"/>
      <c r="Y25" s="174"/>
      <c r="Z25" s="174"/>
      <c r="AA25" s="175"/>
      <c r="AB25" s="40"/>
    </row>
    <row r="26" spans="1:28" ht="14.25">
      <c r="A26" s="38"/>
      <c r="B26" s="182" t="s">
        <v>44</v>
      </c>
      <c r="C26" s="183"/>
      <c r="D26" s="184"/>
      <c r="E26" s="39">
        <v>0</v>
      </c>
      <c r="F26" s="99"/>
      <c r="G26" s="99"/>
      <c r="H26" s="89">
        <v>10</v>
      </c>
      <c r="I26" s="102"/>
      <c r="J26" s="102"/>
      <c r="K26" s="90">
        <v>10</v>
      </c>
      <c r="L26" s="102"/>
      <c r="M26" s="102"/>
      <c r="N26" s="90">
        <v>10</v>
      </c>
      <c r="O26" s="102"/>
      <c r="P26" s="102"/>
      <c r="Q26" s="90"/>
      <c r="R26" s="62"/>
      <c r="S26" s="173"/>
      <c r="T26" s="174"/>
      <c r="U26" s="174"/>
      <c r="V26" s="174"/>
      <c r="W26" s="174"/>
      <c r="X26" s="174"/>
      <c r="Y26" s="174"/>
      <c r="Z26" s="174"/>
      <c r="AA26" s="175"/>
      <c r="AB26" s="40"/>
    </row>
    <row r="27" spans="1:28" ht="4.5" customHeight="1">
      <c r="A27" s="38"/>
      <c r="B27" s="39"/>
      <c r="C27" s="39"/>
      <c r="D27" s="39"/>
      <c r="E27" s="39"/>
      <c r="F27" s="100"/>
      <c r="G27" s="100"/>
      <c r="H27" s="64"/>
      <c r="I27" s="100"/>
      <c r="J27" s="100"/>
      <c r="K27" s="64"/>
      <c r="L27" s="100"/>
      <c r="M27" s="100"/>
      <c r="N27" s="64"/>
      <c r="O27" s="100"/>
      <c r="P27" s="100"/>
      <c r="Q27" s="64"/>
      <c r="R27" s="62"/>
      <c r="S27" s="173"/>
      <c r="T27" s="174"/>
      <c r="U27" s="174"/>
      <c r="V27" s="174"/>
      <c r="W27" s="174"/>
      <c r="X27" s="174"/>
      <c r="Y27" s="174"/>
      <c r="Z27" s="174"/>
      <c r="AA27" s="175"/>
      <c r="AB27" s="40"/>
    </row>
    <row r="28" spans="1:28" ht="15" customHeight="1">
      <c r="A28" s="38"/>
      <c r="B28" s="185" t="s">
        <v>45</v>
      </c>
      <c r="C28" s="186"/>
      <c r="D28" s="187"/>
      <c r="E28" s="66"/>
      <c r="F28" s="67">
        <f>Q28</f>
        <v>0.9</v>
      </c>
      <c r="G28" s="67">
        <f>Q28</f>
        <v>0.9</v>
      </c>
      <c r="H28" s="97">
        <f>Q28</f>
        <v>0.9</v>
      </c>
      <c r="I28" s="67">
        <f>Q28</f>
        <v>0.9</v>
      </c>
      <c r="J28" s="67">
        <f>Q28</f>
        <v>0.9</v>
      </c>
      <c r="K28" s="97">
        <f>Q28</f>
        <v>0.9</v>
      </c>
      <c r="L28" s="67">
        <f>Q28</f>
        <v>0.9</v>
      </c>
      <c r="M28" s="67">
        <f>Q28</f>
        <v>0.9</v>
      </c>
      <c r="N28" s="97">
        <f>Q28</f>
        <v>0.9</v>
      </c>
      <c r="O28" s="67">
        <f>Q28</f>
        <v>0.9</v>
      </c>
      <c r="P28" s="67">
        <f>Q28</f>
        <v>0.9</v>
      </c>
      <c r="Q28" s="97">
        <f>AA17</f>
        <v>0.9</v>
      </c>
      <c r="R28" s="62"/>
      <c r="S28" s="173"/>
      <c r="T28" s="174"/>
      <c r="U28" s="174"/>
      <c r="V28" s="174"/>
      <c r="W28" s="174"/>
      <c r="X28" s="174"/>
      <c r="Y28" s="174"/>
      <c r="Z28" s="174"/>
      <c r="AA28" s="175"/>
      <c r="AB28" s="40"/>
    </row>
    <row r="29" spans="1:28" ht="4.5" customHeight="1">
      <c r="A29" s="38"/>
      <c r="B29" s="188"/>
      <c r="C29" s="188"/>
      <c r="D29" s="188"/>
      <c r="E29" s="66"/>
      <c r="F29" s="68"/>
      <c r="G29" s="68"/>
      <c r="H29" s="91"/>
      <c r="I29" s="68"/>
      <c r="J29" s="68"/>
      <c r="K29" s="91"/>
      <c r="L29" s="68"/>
      <c r="M29" s="68"/>
      <c r="N29" s="91"/>
      <c r="O29" s="68"/>
      <c r="P29" s="68"/>
      <c r="Q29" s="91"/>
      <c r="R29" s="62"/>
      <c r="S29" s="173"/>
      <c r="T29" s="174"/>
      <c r="U29" s="174"/>
      <c r="V29" s="174"/>
      <c r="W29" s="174"/>
      <c r="X29" s="174"/>
      <c r="Y29" s="174"/>
      <c r="Z29" s="174"/>
      <c r="AA29" s="175"/>
      <c r="AB29" s="40"/>
    </row>
    <row r="30" spans="1:28" ht="15" customHeight="1">
      <c r="A30" s="38"/>
      <c r="B30" s="185" t="s">
        <v>46</v>
      </c>
      <c r="C30" s="186"/>
      <c r="D30" s="187"/>
      <c r="E30" s="66"/>
      <c r="F30" s="67">
        <f>Q30/12</f>
        <v>0.06666666666666667</v>
      </c>
      <c r="G30" s="67">
        <f>Q30/6</f>
        <v>0.13333333333333333</v>
      </c>
      <c r="H30" s="70">
        <f>Q30/4</f>
        <v>0.2</v>
      </c>
      <c r="I30" s="67">
        <f>Q30/3</f>
        <v>0.26666666666666666</v>
      </c>
      <c r="J30" s="67">
        <f>Q30*5/12</f>
        <v>0.3333333333333333</v>
      </c>
      <c r="K30" s="70">
        <f>Q30/2</f>
        <v>0.4</v>
      </c>
      <c r="L30" s="67">
        <f>Q30*7/12</f>
        <v>0.46666666666666673</v>
      </c>
      <c r="M30" s="67">
        <f>Q30*2/3</f>
        <v>0.5333333333333333</v>
      </c>
      <c r="N30" s="70">
        <f>Q30*3/4</f>
        <v>0.6000000000000001</v>
      </c>
      <c r="O30" s="67">
        <f>Q30*5/6</f>
        <v>0.6666666666666666</v>
      </c>
      <c r="P30" s="67">
        <f>Q30*11/12</f>
        <v>0.7333333333333334</v>
      </c>
      <c r="Q30" s="70">
        <f>AA19</f>
        <v>0.8</v>
      </c>
      <c r="R30" s="62"/>
      <c r="S30" s="173"/>
      <c r="T30" s="174"/>
      <c r="U30" s="174"/>
      <c r="V30" s="174"/>
      <c r="W30" s="174"/>
      <c r="X30" s="174"/>
      <c r="Y30" s="174"/>
      <c r="Z30" s="174"/>
      <c r="AA30" s="175"/>
      <c r="AB30" s="40"/>
    </row>
    <row r="31" spans="1:28" ht="4.5" customHeight="1">
      <c r="A31" s="38"/>
      <c r="B31" s="66"/>
      <c r="C31" s="66"/>
      <c r="D31" s="66"/>
      <c r="E31" s="66"/>
      <c r="F31" s="95"/>
      <c r="G31" s="95"/>
      <c r="H31" s="69"/>
      <c r="I31" s="95"/>
      <c r="J31" s="95"/>
      <c r="K31" s="69"/>
      <c r="L31" s="95"/>
      <c r="M31" s="95"/>
      <c r="N31" s="95"/>
      <c r="O31" s="95"/>
      <c r="P31" s="95"/>
      <c r="Q31" s="92"/>
      <c r="R31" s="62"/>
      <c r="S31" s="173"/>
      <c r="T31" s="174"/>
      <c r="U31" s="174"/>
      <c r="V31" s="174"/>
      <c r="W31" s="174"/>
      <c r="X31" s="174"/>
      <c r="Y31" s="174"/>
      <c r="Z31" s="174"/>
      <c r="AA31" s="175"/>
      <c r="AB31" s="40"/>
    </row>
    <row r="32" spans="1:28" ht="15">
      <c r="A32" s="38"/>
      <c r="B32" s="189" t="s">
        <v>47</v>
      </c>
      <c r="C32" s="190"/>
      <c r="D32" s="191"/>
      <c r="E32" s="66"/>
      <c r="F32" s="94" t="e">
        <f aca="true" t="shared" si="0" ref="F32:Q32">F25/F26</f>
        <v>#DIV/0!</v>
      </c>
      <c r="G32" s="94" t="e">
        <f t="shared" si="0"/>
        <v>#DIV/0!</v>
      </c>
      <c r="H32" s="108">
        <f t="shared" si="0"/>
        <v>0.3</v>
      </c>
      <c r="I32" s="94" t="e">
        <f t="shared" si="0"/>
        <v>#DIV/0!</v>
      </c>
      <c r="J32" s="94" t="e">
        <f t="shared" si="0"/>
        <v>#DIV/0!</v>
      </c>
      <c r="K32" s="108">
        <f t="shared" si="0"/>
        <v>0.4</v>
      </c>
      <c r="L32" s="94" t="e">
        <f t="shared" si="0"/>
        <v>#DIV/0!</v>
      </c>
      <c r="M32" s="94" t="e">
        <f t="shared" si="0"/>
        <v>#DIV/0!</v>
      </c>
      <c r="N32" s="108">
        <f t="shared" si="0"/>
        <v>0.8</v>
      </c>
      <c r="O32" s="94" t="e">
        <f t="shared" si="0"/>
        <v>#DIV/0!</v>
      </c>
      <c r="P32" s="94" t="e">
        <f t="shared" si="0"/>
        <v>#DIV/0!</v>
      </c>
      <c r="Q32" s="94" t="e">
        <f t="shared" si="0"/>
        <v>#DIV/0!</v>
      </c>
      <c r="R32" s="62"/>
      <c r="S32" s="176"/>
      <c r="T32" s="177"/>
      <c r="U32" s="177"/>
      <c r="V32" s="177"/>
      <c r="W32" s="177"/>
      <c r="X32" s="177"/>
      <c r="Y32" s="177"/>
      <c r="Z32" s="177"/>
      <c r="AA32" s="178"/>
      <c r="AB32" s="40"/>
    </row>
    <row r="33" spans="1:28" ht="4.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40"/>
    </row>
    <row r="34" spans="1:28" ht="345" customHeight="1">
      <c r="A34" s="38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40"/>
    </row>
    <row r="35" spans="1:28" ht="4.5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</row>
    <row r="36" spans="1:28" ht="4.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</row>
    <row r="37" spans="1:28" ht="15" customHeight="1">
      <c r="A37" s="38"/>
      <c r="B37" s="198"/>
      <c r="C37" s="55"/>
      <c r="D37" s="71" t="s">
        <v>48</v>
      </c>
      <c r="E37" s="72"/>
      <c r="F37" s="72"/>
      <c r="G37" s="72"/>
      <c r="H37" s="72"/>
      <c r="I37" s="73"/>
      <c r="J37" s="201" t="s">
        <v>49</v>
      </c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3"/>
      <c r="AB37" s="40"/>
    </row>
    <row r="38" spans="1:28" ht="108.75" customHeight="1">
      <c r="A38" s="38"/>
      <c r="B38" s="199"/>
      <c r="C38" s="74"/>
      <c r="D38" s="204" t="s">
        <v>80</v>
      </c>
      <c r="E38" s="205"/>
      <c r="F38" s="205"/>
      <c r="G38" s="205"/>
      <c r="H38" s="205"/>
      <c r="I38" s="206"/>
      <c r="J38" s="204" t="s">
        <v>81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6"/>
      <c r="AB38" s="40"/>
    </row>
    <row r="39" spans="1:28" ht="15" customHeight="1">
      <c r="A39" s="38"/>
      <c r="B39" s="199"/>
      <c r="C39" s="74"/>
      <c r="D39" s="207" t="s">
        <v>50</v>
      </c>
      <c r="E39" s="208"/>
      <c r="F39" s="208"/>
      <c r="G39" s="208"/>
      <c r="H39" s="208"/>
      <c r="I39" s="209"/>
      <c r="J39" s="207" t="s">
        <v>51</v>
      </c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9"/>
      <c r="AB39" s="40"/>
    </row>
    <row r="40" spans="1:28" ht="30" customHeight="1">
      <c r="A40" s="38"/>
      <c r="B40" s="199"/>
      <c r="C40" s="74"/>
      <c r="D40" s="222" t="s">
        <v>86</v>
      </c>
      <c r="E40" s="211"/>
      <c r="F40" s="211"/>
      <c r="G40" s="211"/>
      <c r="H40" s="211"/>
      <c r="I40" s="212"/>
      <c r="J40" s="213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5"/>
      <c r="AB40" s="40"/>
    </row>
    <row r="41" spans="1:28" ht="15" customHeight="1">
      <c r="A41" s="38"/>
      <c r="B41" s="199"/>
      <c r="C41" s="74"/>
      <c r="D41" s="166" t="s">
        <v>0</v>
      </c>
      <c r="E41" s="166"/>
      <c r="F41" s="166"/>
      <c r="G41" s="166"/>
      <c r="H41" s="166"/>
      <c r="I41" s="166"/>
      <c r="J41" s="216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8"/>
      <c r="AB41" s="40"/>
    </row>
    <row r="42" spans="1:28" ht="27.75" customHeight="1">
      <c r="A42" s="38"/>
      <c r="B42" s="200"/>
      <c r="C42" s="74"/>
      <c r="D42" s="192" t="str">
        <f>'Tablero de Indicadores'!M15</f>
        <v>Secretario General - Director Administrativo de Talento Humano</v>
      </c>
      <c r="E42" s="193"/>
      <c r="F42" s="193"/>
      <c r="G42" s="193"/>
      <c r="H42" s="193"/>
      <c r="I42" s="194"/>
      <c r="J42" s="21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1"/>
      <c r="AB42" s="40"/>
    </row>
    <row r="43" spans="1:28" ht="5.25" customHeight="1" thickBot="1">
      <c r="A43" s="75"/>
      <c r="B43" s="76"/>
      <c r="C43" s="77"/>
      <c r="D43" s="78"/>
      <c r="E43" s="78"/>
      <c r="F43" s="78"/>
      <c r="G43" s="78"/>
      <c r="H43" s="78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58"/>
      <c r="Y43" s="79"/>
      <c r="Z43" s="79"/>
      <c r="AA43" s="79"/>
      <c r="AB43" s="59"/>
    </row>
    <row r="44" spans="1:28" ht="4.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</row>
    <row r="45" spans="1:28" ht="4.5" customHeight="1" thickBo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</row>
    <row r="46" ht="14.25"/>
    <row r="47" ht="12" customHeight="1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selectLockedCells="1"/>
  <mergeCells count="30">
    <mergeCell ref="D42:I42"/>
    <mergeCell ref="B34:AA34"/>
    <mergeCell ref="B37:B42"/>
    <mergeCell ref="J37:AA37"/>
    <mergeCell ref="D38:I38"/>
    <mergeCell ref="J38:AA38"/>
    <mergeCell ref="D39:I39"/>
    <mergeCell ref="J39:AA39"/>
    <mergeCell ref="D40:I40"/>
    <mergeCell ref="J40:AA42"/>
    <mergeCell ref="S23:AA32"/>
    <mergeCell ref="B25:D25"/>
    <mergeCell ref="B26:D26"/>
    <mergeCell ref="B28:D28"/>
    <mergeCell ref="B29:D29"/>
    <mergeCell ref="B30:D30"/>
    <mergeCell ref="B32:D32"/>
    <mergeCell ref="B17:D17"/>
    <mergeCell ref="F17:Q17"/>
    <mergeCell ref="B19:D19"/>
    <mergeCell ref="F19:Q19"/>
    <mergeCell ref="D41:I41"/>
    <mergeCell ref="B23:D23"/>
    <mergeCell ref="B11:D11"/>
    <mergeCell ref="F11:AA11"/>
    <mergeCell ref="B13:D13"/>
    <mergeCell ref="F13:Q13"/>
    <mergeCell ref="Y13:AA13"/>
    <mergeCell ref="B15:D15"/>
    <mergeCell ref="F15:Q15"/>
  </mergeCells>
  <conditionalFormatting sqref="W15">
    <cfRule type="colorScale" priority="91" dxfId="22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32">
    <cfRule type="cellIs" priority="37" dxfId="2" operator="lessThan" stopIfTrue="1">
      <formula>F$30</formula>
    </cfRule>
    <cfRule type="cellIs" priority="38" dxfId="1" operator="greaterThan" stopIfTrue="1">
      <formula>F$28</formula>
    </cfRule>
    <cfRule type="cellIs" priority="39" dxfId="0" operator="between" stopIfTrue="1">
      <formula>F$30</formula>
      <formula>F$28</formula>
    </cfRule>
  </conditionalFormatting>
  <conditionalFormatting sqref="G32">
    <cfRule type="cellIs" priority="34" dxfId="2" operator="lessThan" stopIfTrue="1">
      <formula>G$30</formula>
    </cfRule>
    <cfRule type="cellIs" priority="35" dxfId="1" operator="greaterThan" stopIfTrue="1">
      <formula>G$28</formula>
    </cfRule>
    <cfRule type="cellIs" priority="36" dxfId="0" operator="between" stopIfTrue="1">
      <formula>G$30</formula>
      <formula>G$28</formula>
    </cfRule>
  </conditionalFormatting>
  <conditionalFormatting sqref="H32">
    <cfRule type="cellIs" priority="31" dxfId="2" operator="lessThan" stopIfTrue="1">
      <formula>H$30</formula>
    </cfRule>
    <cfRule type="cellIs" priority="32" dxfId="1" operator="greaterThan" stopIfTrue="1">
      <formula>H$28</formula>
    </cfRule>
    <cfRule type="cellIs" priority="33" dxfId="0" operator="between" stopIfTrue="1">
      <formula>H$30</formula>
      <formula>H$28</formula>
    </cfRule>
  </conditionalFormatting>
  <conditionalFormatting sqref="I32">
    <cfRule type="cellIs" priority="28" dxfId="2" operator="lessThan" stopIfTrue="1">
      <formula>I$30</formula>
    </cfRule>
    <cfRule type="cellIs" priority="29" dxfId="1" operator="greaterThan" stopIfTrue="1">
      <formula>I$28</formula>
    </cfRule>
    <cfRule type="cellIs" priority="30" dxfId="0" operator="between" stopIfTrue="1">
      <formula>I$30</formula>
      <formula>I$28</formula>
    </cfRule>
  </conditionalFormatting>
  <conditionalFormatting sqref="J32">
    <cfRule type="cellIs" priority="25" dxfId="2" operator="lessThan" stopIfTrue="1">
      <formula>J$30</formula>
    </cfRule>
    <cfRule type="cellIs" priority="26" dxfId="1" operator="greaterThan" stopIfTrue="1">
      <formula>J$28</formula>
    </cfRule>
    <cfRule type="cellIs" priority="27" dxfId="0" operator="between" stopIfTrue="1">
      <formula>J$30</formula>
      <formula>J$28</formula>
    </cfRule>
  </conditionalFormatting>
  <conditionalFormatting sqref="K32">
    <cfRule type="cellIs" priority="22" dxfId="2" operator="lessThan" stopIfTrue="1">
      <formula>K$30</formula>
    </cfRule>
    <cfRule type="cellIs" priority="23" dxfId="1" operator="greaterThan" stopIfTrue="1">
      <formula>K$28</formula>
    </cfRule>
    <cfRule type="cellIs" priority="24" dxfId="0" operator="between" stopIfTrue="1">
      <formula>K$30</formula>
      <formula>K$28</formula>
    </cfRule>
  </conditionalFormatting>
  <conditionalFormatting sqref="L32">
    <cfRule type="cellIs" priority="19" dxfId="2" operator="lessThan" stopIfTrue="1">
      <formula>L$30</formula>
    </cfRule>
    <cfRule type="cellIs" priority="20" dxfId="1" operator="greaterThan" stopIfTrue="1">
      <formula>L$28</formula>
    </cfRule>
    <cfRule type="cellIs" priority="21" dxfId="0" operator="between" stopIfTrue="1">
      <formula>L$30</formula>
      <formula>L$28</formula>
    </cfRule>
  </conditionalFormatting>
  <conditionalFormatting sqref="M32">
    <cfRule type="cellIs" priority="16" dxfId="2" operator="lessThan" stopIfTrue="1">
      <formula>M$30</formula>
    </cfRule>
    <cfRule type="cellIs" priority="17" dxfId="1" operator="greaterThan" stopIfTrue="1">
      <formula>M$28</formula>
    </cfRule>
    <cfRule type="cellIs" priority="18" dxfId="0" operator="between" stopIfTrue="1">
      <formula>M$30</formula>
      <formula>M$28</formula>
    </cfRule>
  </conditionalFormatting>
  <conditionalFormatting sqref="N32">
    <cfRule type="cellIs" priority="13" dxfId="2" operator="lessThan" stopIfTrue="1">
      <formula>N$30</formula>
    </cfRule>
    <cfRule type="cellIs" priority="14" dxfId="1" operator="greaterThan" stopIfTrue="1">
      <formula>N$28</formula>
    </cfRule>
    <cfRule type="cellIs" priority="15" dxfId="0" operator="between" stopIfTrue="1">
      <formula>N$30</formula>
      <formula>N$28</formula>
    </cfRule>
  </conditionalFormatting>
  <conditionalFormatting sqref="O32">
    <cfRule type="cellIs" priority="10" dxfId="2" operator="lessThan" stopIfTrue="1">
      <formula>O$30</formula>
    </cfRule>
    <cfRule type="cellIs" priority="11" dxfId="1" operator="greaterThan" stopIfTrue="1">
      <formula>O$28</formula>
    </cfRule>
    <cfRule type="cellIs" priority="12" dxfId="0" operator="between" stopIfTrue="1">
      <formula>O$30</formula>
      <formula>O$28</formula>
    </cfRule>
  </conditionalFormatting>
  <conditionalFormatting sqref="P32">
    <cfRule type="cellIs" priority="7" dxfId="2" operator="lessThan" stopIfTrue="1">
      <formula>P$30</formula>
    </cfRule>
    <cfRule type="cellIs" priority="8" dxfId="1" operator="greaterThan" stopIfTrue="1">
      <formula>P$28</formula>
    </cfRule>
    <cfRule type="cellIs" priority="9" dxfId="0" operator="between" stopIfTrue="1">
      <formula>P$30</formula>
      <formula>P$28</formula>
    </cfRule>
  </conditionalFormatting>
  <conditionalFormatting sqref="Q32">
    <cfRule type="cellIs" priority="4" dxfId="2" operator="lessThan" stopIfTrue="1">
      <formula>Q$30</formula>
    </cfRule>
    <cfRule type="cellIs" priority="5" dxfId="1" operator="greaterThan" stopIfTrue="1">
      <formula>Q$28</formula>
    </cfRule>
    <cfRule type="cellIs" priority="6" dxfId="0" operator="between" stopIfTrue="1">
      <formula>Q$30</formula>
      <formula>Q$28</formula>
    </cfRule>
  </conditionalFormatting>
  <conditionalFormatting sqref="N32">
    <cfRule type="cellIs" priority="1" dxfId="2" operator="lessThan" stopIfTrue="1">
      <formula>N$30</formula>
    </cfRule>
    <cfRule type="cellIs" priority="2" dxfId="1" operator="greaterThan" stopIfTrue="1">
      <formula>N$28</formula>
    </cfRule>
    <cfRule type="cellIs" priority="3" dxfId="0" operator="between" stopIfTrue="1">
      <formula>N$30</formula>
      <formula>N$28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paperSize="120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85" zoomScaleNormal="85" zoomScalePageLayoutView="82" workbookViewId="0" topLeftCell="A1">
      <selection activeCell="A1" sqref="A1"/>
    </sheetView>
  </sheetViews>
  <sheetFormatPr defaultColWidth="0" defaultRowHeight="14.25" customHeight="1" zeroHeight="1"/>
  <cols>
    <col min="1" max="1" width="0.85546875" style="33" customWidth="1"/>
    <col min="2" max="2" width="16.7109375" style="33" customWidth="1"/>
    <col min="3" max="3" width="0.85546875" style="33" customWidth="1"/>
    <col min="4" max="4" width="13.7109375" style="33" customWidth="1"/>
    <col min="5" max="5" width="0.85546875" style="33" customWidth="1"/>
    <col min="6" max="13" width="8.7109375" style="33" customWidth="1"/>
    <col min="14" max="14" width="10.8515625" style="33" bestFit="1" customWidth="1"/>
    <col min="15" max="15" width="8.7109375" style="33" customWidth="1"/>
    <col min="16" max="16" width="10.28125" style="33" bestFit="1" customWidth="1"/>
    <col min="17" max="17" width="9.7109375" style="33" bestFit="1" customWidth="1"/>
    <col min="18" max="18" width="0.85546875" style="33" customWidth="1"/>
    <col min="19" max="19" width="18.57421875" style="33" customWidth="1"/>
    <col min="20" max="20" width="0.85546875" style="33" customWidth="1"/>
    <col min="21" max="21" width="13.7109375" style="33" customWidth="1"/>
    <col min="22" max="22" width="0.85546875" style="33" customWidth="1"/>
    <col min="23" max="23" width="20.57421875" style="33" customWidth="1"/>
    <col min="24" max="24" width="0.85546875" style="33" customWidth="1"/>
    <col min="25" max="25" width="7.57421875" style="33" customWidth="1"/>
    <col min="26" max="26" width="0.85546875" style="33" customWidth="1"/>
    <col min="27" max="27" width="7.7109375" style="33" customWidth="1"/>
    <col min="28" max="28" width="0.85546875" style="33" customWidth="1"/>
    <col min="29" max="29" width="4.00390625" style="33" customWidth="1"/>
    <col min="30" max="16384" width="0" style="33" hidden="1" customWidth="1"/>
  </cols>
  <sheetData>
    <row r="1" spans="1:28" ht="2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24:28" ht="14.25">
      <c r="X2" s="34"/>
      <c r="Y2" s="34"/>
      <c r="Z2" s="34"/>
      <c r="AA2" s="34"/>
      <c r="AB2" s="34"/>
    </row>
    <row r="3" spans="24:28" ht="14.25">
      <c r="X3" s="34"/>
      <c r="Y3" s="34"/>
      <c r="Z3" s="34"/>
      <c r="AA3" s="34"/>
      <c r="AB3" s="34"/>
    </row>
    <row r="4" spans="24:28" ht="14.25">
      <c r="X4" s="34"/>
      <c r="Y4" s="34"/>
      <c r="Z4" s="34"/>
      <c r="AA4" s="34"/>
      <c r="AB4" s="34"/>
    </row>
    <row r="5" spans="24:28" ht="14.25">
      <c r="X5" s="34"/>
      <c r="Y5" s="34"/>
      <c r="Z5" s="34"/>
      <c r="AA5" s="34"/>
      <c r="AB5" s="34"/>
    </row>
    <row r="6" spans="1:28" ht="2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24:28" ht="14.25">
      <c r="X7" s="34"/>
      <c r="Y7" s="34"/>
      <c r="Z7" s="34"/>
      <c r="AA7" s="34"/>
      <c r="AB7" s="34"/>
    </row>
    <row r="8" spans="24:28" ht="14.25">
      <c r="X8" s="34"/>
      <c r="Y8" s="34"/>
      <c r="Z8" s="34"/>
      <c r="AA8" s="34"/>
      <c r="AB8" s="34"/>
    </row>
    <row r="9" ht="9" customHeight="1" thickBot="1"/>
    <row r="10" spans="1:28" ht="5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</row>
    <row r="11" spans="1:28" ht="28.5" customHeight="1">
      <c r="A11" s="38"/>
      <c r="B11" s="145" t="s">
        <v>6</v>
      </c>
      <c r="C11" s="146"/>
      <c r="D11" s="147"/>
      <c r="E11" s="39"/>
      <c r="F11" s="148" t="str">
        <f>'Tablero de Indicadores'!D16</f>
        <v>Funcionarios beneficiados con el PIC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B11" s="40"/>
    </row>
    <row r="12" spans="1:28" ht="4.5" customHeight="1">
      <c r="A12" s="38"/>
      <c r="B12" s="41"/>
      <c r="C12" s="41"/>
      <c r="D12" s="4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</row>
    <row r="13" spans="1:28" ht="30" customHeight="1">
      <c r="A13" s="38"/>
      <c r="B13" s="151" t="s">
        <v>19</v>
      </c>
      <c r="C13" s="152"/>
      <c r="D13" s="153"/>
      <c r="E13" s="39"/>
      <c r="F13" s="154" t="str">
        <f>'Tablero de Indicadores'!D10</f>
        <v>ADMINISTRACIÓN INSTITUCIONAL  -  TALENTO HUMANO 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  <c r="R13" s="42"/>
      <c r="S13" s="43" t="s">
        <v>3</v>
      </c>
      <c r="T13" s="42"/>
      <c r="U13" s="44">
        <f>'Tablero de Indicadores'!G16</f>
        <v>0.7</v>
      </c>
      <c r="V13" s="42"/>
      <c r="W13" s="45" t="s">
        <v>20</v>
      </c>
      <c r="X13" s="39"/>
      <c r="Y13" s="157" t="s">
        <v>21</v>
      </c>
      <c r="Z13" s="158"/>
      <c r="AA13" s="159"/>
      <c r="AB13" s="40"/>
    </row>
    <row r="14" spans="1:28" ht="4.5" customHeight="1">
      <c r="A14" s="38"/>
      <c r="B14" s="41"/>
      <c r="C14" s="41"/>
      <c r="D14" s="4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</row>
    <row r="15" spans="1:28" ht="34.5" customHeight="1">
      <c r="A15" s="38"/>
      <c r="B15" s="151" t="s">
        <v>22</v>
      </c>
      <c r="C15" s="152"/>
      <c r="D15" s="160"/>
      <c r="E15" s="39"/>
      <c r="F15" s="161" t="str">
        <f>'Tablero de Indicadores'!E16</f>
        <v>(Número de funcionarios capacitados / número de funcionarios convocados a la capacitación)*100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39"/>
      <c r="S15" s="46" t="s">
        <v>23</v>
      </c>
      <c r="T15" s="39"/>
      <c r="U15" s="47" t="str">
        <f>'Tablero de Indicadores'!L16</f>
        <v>Trimestral</v>
      </c>
      <c r="V15" s="39"/>
      <c r="W15" s="48" t="s">
        <v>24</v>
      </c>
      <c r="X15" s="39"/>
      <c r="Y15" s="49" t="s">
        <v>52</v>
      </c>
      <c r="Z15" s="50"/>
      <c r="AA15" s="49">
        <f>'Tablero de Indicadores'!H16</f>
        <v>0.5</v>
      </c>
      <c r="AB15" s="40"/>
    </row>
    <row r="16" spans="1:28" ht="4.5" customHeight="1">
      <c r="A16" s="38"/>
      <c r="B16" s="41"/>
      <c r="C16" s="41"/>
      <c r="D16" s="4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51"/>
      <c r="T16" s="39"/>
      <c r="U16" s="39"/>
      <c r="V16" s="39"/>
      <c r="W16" s="42"/>
      <c r="X16" s="39"/>
      <c r="Y16" s="52"/>
      <c r="Z16" s="52"/>
      <c r="AA16" s="52"/>
      <c r="AB16" s="40"/>
    </row>
    <row r="17" spans="1:28" ht="30" customHeight="1">
      <c r="A17" s="38"/>
      <c r="B17" s="145" t="s">
        <v>25</v>
      </c>
      <c r="C17" s="146"/>
      <c r="D17" s="164"/>
      <c r="E17" s="39"/>
      <c r="F17" s="161" t="str">
        <f>'Tablero de Indicadores'!F16</f>
        <v>%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39"/>
      <c r="S17" s="46" t="s">
        <v>7</v>
      </c>
      <c r="T17" s="39"/>
      <c r="U17" s="47" t="str">
        <f>'Tablero de Indicadores'!C16</f>
        <v>Eficiencia</v>
      </c>
      <c r="V17" s="39"/>
      <c r="W17" s="53" t="s">
        <v>26</v>
      </c>
      <c r="X17" s="39"/>
      <c r="Y17" s="49">
        <f>'Tablero de Indicadores'!I16</f>
        <v>0.4</v>
      </c>
      <c r="Z17" s="50"/>
      <c r="AA17" s="49">
        <f>'Tablero de Indicadores'!J16</f>
        <v>0.5</v>
      </c>
      <c r="AB17" s="40"/>
    </row>
    <row r="18" spans="1:28" ht="4.5" customHeight="1">
      <c r="A18" s="38"/>
      <c r="B18" s="41"/>
      <c r="C18" s="41"/>
      <c r="D18" s="4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52"/>
      <c r="Z18" s="52"/>
      <c r="AA18" s="52"/>
      <c r="AB18" s="40"/>
    </row>
    <row r="19" spans="1:28" ht="30" customHeight="1">
      <c r="A19" s="38"/>
      <c r="B19" s="145" t="s">
        <v>27</v>
      </c>
      <c r="C19" s="146"/>
      <c r="D19" s="165"/>
      <c r="E19" s="39"/>
      <c r="F19" s="161" t="str">
        <f>'Tablero de Indicadores'!M16</f>
        <v>Secretario General - Director Administrativo de Talento Humano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3"/>
      <c r="R19" s="39"/>
      <c r="S19" s="54" t="s">
        <v>28</v>
      </c>
      <c r="T19" s="55"/>
      <c r="U19" s="110">
        <f>'Tablero de Indicadores'!I10</f>
        <v>2015</v>
      </c>
      <c r="V19" s="55"/>
      <c r="W19" s="96" t="s">
        <v>29</v>
      </c>
      <c r="X19" s="39"/>
      <c r="Y19" s="49" t="s">
        <v>53</v>
      </c>
      <c r="Z19" s="50"/>
      <c r="AA19" s="49">
        <f>'Tablero de Indicadores'!K16</f>
        <v>0.4</v>
      </c>
      <c r="AB19" s="40"/>
    </row>
    <row r="20" spans="1:28" ht="4.5" customHeight="1" thickBo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</row>
    <row r="21" spans="1:28" ht="3.75" customHeight="1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ht="4.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</row>
    <row r="23" spans="1:28" ht="33" customHeight="1">
      <c r="A23" s="38"/>
      <c r="B23" s="167" t="s">
        <v>30</v>
      </c>
      <c r="C23" s="168"/>
      <c r="D23" s="169"/>
      <c r="E23" s="39"/>
      <c r="F23" s="60" t="s">
        <v>31</v>
      </c>
      <c r="G23" s="61" t="s">
        <v>32</v>
      </c>
      <c r="H23" s="61" t="s">
        <v>33</v>
      </c>
      <c r="I23" s="61" t="s">
        <v>34</v>
      </c>
      <c r="J23" s="61" t="s">
        <v>35</v>
      </c>
      <c r="K23" s="60" t="s">
        <v>36</v>
      </c>
      <c r="L23" s="61" t="s">
        <v>37</v>
      </c>
      <c r="M23" s="61" t="s">
        <v>38</v>
      </c>
      <c r="N23" s="61" t="s">
        <v>39</v>
      </c>
      <c r="O23" s="61" t="s">
        <v>40</v>
      </c>
      <c r="P23" s="61" t="s">
        <v>41</v>
      </c>
      <c r="Q23" s="60" t="s">
        <v>42</v>
      </c>
      <c r="R23" s="62"/>
      <c r="S23" s="170" t="s">
        <v>87</v>
      </c>
      <c r="T23" s="171"/>
      <c r="U23" s="171"/>
      <c r="V23" s="171"/>
      <c r="W23" s="171"/>
      <c r="X23" s="171"/>
      <c r="Y23" s="171"/>
      <c r="Z23" s="171"/>
      <c r="AA23" s="172"/>
      <c r="AB23" s="40"/>
    </row>
    <row r="24" spans="1:28" ht="4.5" customHeight="1">
      <c r="A24" s="38"/>
      <c r="B24" s="63"/>
      <c r="C24" s="63"/>
      <c r="D24" s="63"/>
      <c r="E24" s="39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62"/>
      <c r="S24" s="173"/>
      <c r="T24" s="174"/>
      <c r="U24" s="174"/>
      <c r="V24" s="174"/>
      <c r="W24" s="174"/>
      <c r="X24" s="174"/>
      <c r="Y24" s="174"/>
      <c r="Z24" s="174"/>
      <c r="AA24" s="175"/>
      <c r="AB24" s="40"/>
    </row>
    <row r="25" spans="1:28" ht="14.25">
      <c r="A25" s="38"/>
      <c r="B25" s="179" t="s">
        <v>43</v>
      </c>
      <c r="C25" s="180"/>
      <c r="D25" s="181"/>
      <c r="E25" s="39"/>
      <c r="F25" s="87"/>
      <c r="G25" s="87"/>
      <c r="H25" s="87">
        <v>238</v>
      </c>
      <c r="I25" s="88"/>
      <c r="J25" s="88"/>
      <c r="K25" s="88">
        <v>231</v>
      </c>
      <c r="L25" s="88"/>
      <c r="M25" s="88"/>
      <c r="N25" s="88">
        <v>621</v>
      </c>
      <c r="O25" s="88"/>
      <c r="P25" s="88"/>
      <c r="Q25" s="88"/>
      <c r="R25" s="62"/>
      <c r="S25" s="173"/>
      <c r="T25" s="174"/>
      <c r="U25" s="174"/>
      <c r="V25" s="174"/>
      <c r="W25" s="174"/>
      <c r="X25" s="174"/>
      <c r="Y25" s="174"/>
      <c r="Z25" s="174"/>
      <c r="AA25" s="175"/>
      <c r="AB25" s="40"/>
    </row>
    <row r="26" spans="1:28" ht="14.25">
      <c r="A26" s="38"/>
      <c r="B26" s="182" t="s">
        <v>44</v>
      </c>
      <c r="C26" s="183"/>
      <c r="D26" s="184"/>
      <c r="E26" s="39">
        <v>0</v>
      </c>
      <c r="F26" s="89"/>
      <c r="G26" s="93"/>
      <c r="H26" s="89">
        <v>244</v>
      </c>
      <c r="I26" s="90"/>
      <c r="J26" s="90"/>
      <c r="K26" s="90">
        <v>329</v>
      </c>
      <c r="L26" s="90"/>
      <c r="M26" s="90"/>
      <c r="N26" s="90">
        <v>1016</v>
      </c>
      <c r="O26" s="90"/>
      <c r="P26" s="90"/>
      <c r="Q26" s="90"/>
      <c r="R26" s="62"/>
      <c r="S26" s="173"/>
      <c r="T26" s="174"/>
      <c r="U26" s="174"/>
      <c r="V26" s="174"/>
      <c r="W26" s="174"/>
      <c r="X26" s="174"/>
      <c r="Y26" s="174"/>
      <c r="Z26" s="174"/>
      <c r="AA26" s="175"/>
      <c r="AB26" s="40"/>
    </row>
    <row r="27" spans="1:28" ht="4.5" customHeight="1">
      <c r="A27" s="38"/>
      <c r="B27" s="39"/>
      <c r="C27" s="39"/>
      <c r="D27" s="39"/>
      <c r="E27" s="39"/>
      <c r="F27" s="65"/>
      <c r="G27" s="65" t="s">
        <v>58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2"/>
      <c r="S27" s="173"/>
      <c r="T27" s="174"/>
      <c r="U27" s="174"/>
      <c r="V27" s="174"/>
      <c r="W27" s="174"/>
      <c r="X27" s="174"/>
      <c r="Y27" s="174"/>
      <c r="Z27" s="174"/>
      <c r="AA27" s="175"/>
      <c r="AB27" s="40"/>
    </row>
    <row r="28" spans="1:28" ht="15" customHeight="1">
      <c r="A28" s="38"/>
      <c r="B28" s="185" t="s">
        <v>45</v>
      </c>
      <c r="C28" s="186"/>
      <c r="D28" s="187"/>
      <c r="E28" s="66"/>
      <c r="F28" s="67">
        <f>Q28</f>
        <v>0.5</v>
      </c>
      <c r="G28" s="67">
        <f>Q28</f>
        <v>0.5</v>
      </c>
      <c r="H28" s="70">
        <f>Q28</f>
        <v>0.5</v>
      </c>
      <c r="I28" s="67">
        <f>Q28</f>
        <v>0.5</v>
      </c>
      <c r="J28" s="67">
        <f>Q28</f>
        <v>0.5</v>
      </c>
      <c r="K28" s="70">
        <f>Q28</f>
        <v>0.5</v>
      </c>
      <c r="L28" s="67">
        <f>Q28</f>
        <v>0.5</v>
      </c>
      <c r="M28" s="67">
        <f>Q28</f>
        <v>0.5</v>
      </c>
      <c r="N28" s="70">
        <f>Q28</f>
        <v>0.5</v>
      </c>
      <c r="O28" s="67">
        <f>Q28</f>
        <v>0.5</v>
      </c>
      <c r="P28" s="67">
        <f>Q28</f>
        <v>0.5</v>
      </c>
      <c r="Q28" s="70">
        <f>AA17</f>
        <v>0.5</v>
      </c>
      <c r="R28" s="62"/>
      <c r="S28" s="173"/>
      <c r="T28" s="174"/>
      <c r="U28" s="174"/>
      <c r="V28" s="174"/>
      <c r="W28" s="174"/>
      <c r="X28" s="174"/>
      <c r="Y28" s="174"/>
      <c r="Z28" s="174"/>
      <c r="AA28" s="175"/>
      <c r="AB28" s="40"/>
    </row>
    <row r="29" spans="1:28" ht="4.5" customHeight="1">
      <c r="A29" s="38"/>
      <c r="B29" s="188"/>
      <c r="C29" s="188"/>
      <c r="D29" s="188"/>
      <c r="E29" s="66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91"/>
      <c r="R29" s="62"/>
      <c r="S29" s="173"/>
      <c r="T29" s="174"/>
      <c r="U29" s="174"/>
      <c r="V29" s="174"/>
      <c r="W29" s="174"/>
      <c r="X29" s="174"/>
      <c r="Y29" s="174"/>
      <c r="Z29" s="174"/>
      <c r="AA29" s="175"/>
      <c r="AB29" s="40"/>
    </row>
    <row r="30" spans="1:28" ht="15" customHeight="1">
      <c r="A30" s="38"/>
      <c r="B30" s="185" t="s">
        <v>46</v>
      </c>
      <c r="C30" s="186"/>
      <c r="D30" s="187"/>
      <c r="E30" s="66"/>
      <c r="F30" s="67">
        <f>Q30</f>
        <v>0.4</v>
      </c>
      <c r="G30" s="67">
        <f>Q30</f>
        <v>0.4</v>
      </c>
      <c r="H30" s="70">
        <f>Q30</f>
        <v>0.4</v>
      </c>
      <c r="I30" s="67">
        <f>Q30</f>
        <v>0.4</v>
      </c>
      <c r="J30" s="67">
        <f>Q30</f>
        <v>0.4</v>
      </c>
      <c r="K30" s="70">
        <f>Q30</f>
        <v>0.4</v>
      </c>
      <c r="L30" s="67">
        <f>Q30</f>
        <v>0.4</v>
      </c>
      <c r="M30" s="67">
        <f>Q30</f>
        <v>0.4</v>
      </c>
      <c r="N30" s="70">
        <f>Q30</f>
        <v>0.4</v>
      </c>
      <c r="O30" s="67">
        <f>Q30</f>
        <v>0.4</v>
      </c>
      <c r="P30" s="67">
        <f>Q30</f>
        <v>0.4</v>
      </c>
      <c r="Q30" s="70">
        <f>AA19</f>
        <v>0.4</v>
      </c>
      <c r="R30" s="62"/>
      <c r="S30" s="173"/>
      <c r="T30" s="174"/>
      <c r="U30" s="174"/>
      <c r="V30" s="174"/>
      <c r="W30" s="174"/>
      <c r="X30" s="174"/>
      <c r="Y30" s="174"/>
      <c r="Z30" s="174"/>
      <c r="AA30" s="175"/>
      <c r="AB30" s="40"/>
    </row>
    <row r="31" spans="1:28" ht="4.5" customHeight="1">
      <c r="A31" s="38"/>
      <c r="B31" s="66"/>
      <c r="C31" s="66"/>
      <c r="D31" s="66"/>
      <c r="E31" s="66"/>
      <c r="F31" s="92"/>
      <c r="G31" s="92"/>
      <c r="H31" s="92"/>
      <c r="I31" s="95"/>
      <c r="J31" s="95"/>
      <c r="K31" s="92"/>
      <c r="L31" s="95"/>
      <c r="M31" s="95"/>
      <c r="N31" s="92"/>
      <c r="O31" s="95"/>
      <c r="P31" s="95"/>
      <c r="Q31" s="92"/>
      <c r="R31" s="62"/>
      <c r="S31" s="173"/>
      <c r="T31" s="174"/>
      <c r="U31" s="174"/>
      <c r="V31" s="174"/>
      <c r="W31" s="174"/>
      <c r="X31" s="174"/>
      <c r="Y31" s="174"/>
      <c r="Z31" s="174"/>
      <c r="AA31" s="175"/>
      <c r="AB31" s="40"/>
    </row>
    <row r="32" spans="1:28" ht="15">
      <c r="A32" s="38"/>
      <c r="B32" s="189" t="s">
        <v>47</v>
      </c>
      <c r="C32" s="190"/>
      <c r="D32" s="191"/>
      <c r="E32" s="66"/>
      <c r="F32" s="67" t="e">
        <f aca="true" t="shared" si="0" ref="F32:Q32">F25/F26</f>
        <v>#DIV/0!</v>
      </c>
      <c r="G32" s="67" t="e">
        <f t="shared" si="0"/>
        <v>#DIV/0!</v>
      </c>
      <c r="H32" s="70">
        <f t="shared" si="0"/>
        <v>0.9754098360655737</v>
      </c>
      <c r="I32" s="67" t="e">
        <f t="shared" si="0"/>
        <v>#DIV/0!</v>
      </c>
      <c r="J32" s="67" t="e">
        <f t="shared" si="0"/>
        <v>#DIV/0!</v>
      </c>
      <c r="K32" s="70">
        <f t="shared" si="0"/>
        <v>0.7021276595744681</v>
      </c>
      <c r="L32" s="67" t="e">
        <f t="shared" si="0"/>
        <v>#DIV/0!</v>
      </c>
      <c r="M32" s="67" t="e">
        <f t="shared" si="0"/>
        <v>#DIV/0!</v>
      </c>
      <c r="N32" s="70">
        <f t="shared" si="0"/>
        <v>0.6112204724409449</v>
      </c>
      <c r="O32" s="67" t="e">
        <f t="shared" si="0"/>
        <v>#DIV/0!</v>
      </c>
      <c r="P32" s="67" t="e">
        <f t="shared" si="0"/>
        <v>#DIV/0!</v>
      </c>
      <c r="Q32" s="67" t="e">
        <f t="shared" si="0"/>
        <v>#DIV/0!</v>
      </c>
      <c r="R32" s="62"/>
      <c r="S32" s="176"/>
      <c r="T32" s="177"/>
      <c r="U32" s="177"/>
      <c r="V32" s="177"/>
      <c r="W32" s="177"/>
      <c r="X32" s="177"/>
      <c r="Y32" s="177"/>
      <c r="Z32" s="177"/>
      <c r="AA32" s="178"/>
      <c r="AB32" s="40"/>
    </row>
    <row r="33" spans="1:28" ht="4.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40"/>
    </row>
    <row r="34" spans="1:28" ht="345" customHeight="1">
      <c r="A34" s="38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40"/>
    </row>
    <row r="35" spans="1:28" ht="4.5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</row>
    <row r="36" spans="1:28" ht="4.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</row>
    <row r="37" spans="1:28" ht="15" customHeight="1">
      <c r="A37" s="38"/>
      <c r="B37" s="198"/>
      <c r="C37" s="55"/>
      <c r="D37" s="71" t="s">
        <v>48</v>
      </c>
      <c r="E37" s="72"/>
      <c r="F37" s="72"/>
      <c r="G37" s="72"/>
      <c r="H37" s="72"/>
      <c r="I37" s="73"/>
      <c r="J37" s="201" t="s">
        <v>49</v>
      </c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3"/>
      <c r="AB37" s="40"/>
    </row>
    <row r="38" spans="1:28" ht="108" customHeight="1">
      <c r="A38" s="38"/>
      <c r="B38" s="199"/>
      <c r="C38" s="74"/>
      <c r="D38" s="204" t="s">
        <v>80</v>
      </c>
      <c r="E38" s="205"/>
      <c r="F38" s="205"/>
      <c r="G38" s="205"/>
      <c r="H38" s="205"/>
      <c r="I38" s="206"/>
      <c r="J38" s="204" t="s">
        <v>81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6"/>
      <c r="AB38" s="40"/>
    </row>
    <row r="39" spans="1:28" ht="15" customHeight="1">
      <c r="A39" s="38"/>
      <c r="B39" s="199"/>
      <c r="C39" s="74"/>
      <c r="D39" s="207" t="s">
        <v>50</v>
      </c>
      <c r="E39" s="208"/>
      <c r="F39" s="208"/>
      <c r="G39" s="208"/>
      <c r="H39" s="208"/>
      <c r="I39" s="209"/>
      <c r="J39" s="207" t="s">
        <v>51</v>
      </c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9"/>
      <c r="AB39" s="40"/>
    </row>
    <row r="40" spans="1:28" ht="30" customHeight="1">
      <c r="A40" s="38"/>
      <c r="B40" s="199"/>
      <c r="C40" s="74"/>
      <c r="D40" s="210" t="s">
        <v>86</v>
      </c>
      <c r="E40" s="211"/>
      <c r="F40" s="211"/>
      <c r="G40" s="211"/>
      <c r="H40" s="211"/>
      <c r="I40" s="212"/>
      <c r="J40" s="213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5"/>
      <c r="AB40" s="40"/>
    </row>
    <row r="41" spans="1:28" ht="15" customHeight="1">
      <c r="A41" s="38"/>
      <c r="B41" s="199"/>
      <c r="C41" s="74"/>
      <c r="D41" s="166" t="s">
        <v>0</v>
      </c>
      <c r="E41" s="166"/>
      <c r="F41" s="166"/>
      <c r="G41" s="166"/>
      <c r="H41" s="166"/>
      <c r="I41" s="166"/>
      <c r="J41" s="216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8"/>
      <c r="AB41" s="40"/>
    </row>
    <row r="42" spans="1:28" ht="27.75" customHeight="1">
      <c r="A42" s="38"/>
      <c r="B42" s="200"/>
      <c r="C42" s="74"/>
      <c r="D42" s="192" t="str">
        <f>'Tablero de Indicadores'!M16</f>
        <v>Secretario General - Director Administrativo de Talento Humano</v>
      </c>
      <c r="E42" s="193"/>
      <c r="F42" s="193"/>
      <c r="G42" s="193"/>
      <c r="H42" s="193"/>
      <c r="I42" s="194"/>
      <c r="J42" s="21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1"/>
      <c r="AB42" s="40"/>
    </row>
    <row r="43" spans="1:28" ht="5.25" customHeight="1" thickBot="1">
      <c r="A43" s="75"/>
      <c r="B43" s="76"/>
      <c r="C43" s="77"/>
      <c r="D43" s="78"/>
      <c r="E43" s="78"/>
      <c r="F43" s="78"/>
      <c r="G43" s="78"/>
      <c r="H43" s="78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58"/>
      <c r="Y43" s="79"/>
      <c r="Z43" s="79"/>
      <c r="AA43" s="79"/>
      <c r="AB43" s="59"/>
    </row>
    <row r="44" spans="1:28" ht="4.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</row>
    <row r="45" spans="1:28" ht="4.5" customHeight="1" thickBo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</row>
    <row r="46" ht="14.25"/>
    <row r="47" ht="12" customHeight="1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selectLockedCells="1"/>
  <mergeCells count="30">
    <mergeCell ref="D42:I42"/>
    <mergeCell ref="B34:AA34"/>
    <mergeCell ref="B37:B42"/>
    <mergeCell ref="J37:AA37"/>
    <mergeCell ref="D38:I38"/>
    <mergeCell ref="J38:AA38"/>
    <mergeCell ref="D39:I39"/>
    <mergeCell ref="J39:AA39"/>
    <mergeCell ref="D40:I40"/>
    <mergeCell ref="J40:AA42"/>
    <mergeCell ref="S23:AA32"/>
    <mergeCell ref="B25:D25"/>
    <mergeCell ref="B26:D26"/>
    <mergeCell ref="B28:D28"/>
    <mergeCell ref="B29:D29"/>
    <mergeCell ref="B30:D30"/>
    <mergeCell ref="B32:D32"/>
    <mergeCell ref="B17:D17"/>
    <mergeCell ref="F17:Q17"/>
    <mergeCell ref="B19:D19"/>
    <mergeCell ref="F19:Q19"/>
    <mergeCell ref="D41:I41"/>
    <mergeCell ref="B23:D23"/>
    <mergeCell ref="B11:D11"/>
    <mergeCell ref="F11:AA11"/>
    <mergeCell ref="B13:D13"/>
    <mergeCell ref="F13:Q13"/>
    <mergeCell ref="Y13:AA13"/>
    <mergeCell ref="B15:D15"/>
    <mergeCell ref="F15:Q15"/>
  </mergeCells>
  <conditionalFormatting sqref="W15">
    <cfRule type="colorScale" priority="73" dxfId="22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32">
    <cfRule type="cellIs" priority="34" dxfId="2" operator="lessThan" stopIfTrue="1">
      <formula>F$30</formula>
    </cfRule>
    <cfRule type="cellIs" priority="35" dxfId="1" operator="greaterThan" stopIfTrue="1">
      <formula>F$28</formula>
    </cfRule>
    <cfRule type="cellIs" priority="36" dxfId="0" operator="between" stopIfTrue="1">
      <formula>F$30</formula>
      <formula>F$28</formula>
    </cfRule>
  </conditionalFormatting>
  <conditionalFormatting sqref="G32">
    <cfRule type="cellIs" priority="31" dxfId="2" operator="lessThan" stopIfTrue="1">
      <formula>G$30</formula>
    </cfRule>
    <cfRule type="cellIs" priority="32" dxfId="1" operator="greaterThan" stopIfTrue="1">
      <formula>G$28</formula>
    </cfRule>
    <cfRule type="cellIs" priority="33" dxfId="0" operator="between" stopIfTrue="1">
      <formula>G$30</formula>
      <formula>G$28</formula>
    </cfRule>
  </conditionalFormatting>
  <conditionalFormatting sqref="H32">
    <cfRule type="cellIs" priority="28" dxfId="2" operator="lessThan" stopIfTrue="1">
      <formula>H$30</formula>
    </cfRule>
    <cfRule type="cellIs" priority="29" dxfId="1" operator="greaterThan" stopIfTrue="1">
      <formula>H$28</formula>
    </cfRule>
    <cfRule type="cellIs" priority="30" dxfId="0" operator="between" stopIfTrue="1">
      <formula>H$30</formula>
      <formula>H$28</formula>
    </cfRule>
  </conditionalFormatting>
  <conditionalFormatting sqref="I32">
    <cfRule type="cellIs" priority="25" dxfId="2" operator="lessThan" stopIfTrue="1">
      <formula>I$30</formula>
    </cfRule>
    <cfRule type="cellIs" priority="26" dxfId="1" operator="greaterThan" stopIfTrue="1">
      <formula>I$28</formula>
    </cfRule>
    <cfRule type="cellIs" priority="27" dxfId="0" operator="between" stopIfTrue="1">
      <formula>I$30</formula>
      <formula>I$28</formula>
    </cfRule>
  </conditionalFormatting>
  <conditionalFormatting sqref="J32">
    <cfRule type="cellIs" priority="22" dxfId="2" operator="lessThan" stopIfTrue="1">
      <formula>J$30</formula>
    </cfRule>
    <cfRule type="cellIs" priority="23" dxfId="1" operator="greaterThan" stopIfTrue="1">
      <formula>J$28</formula>
    </cfRule>
    <cfRule type="cellIs" priority="24" dxfId="0" operator="between" stopIfTrue="1">
      <formula>J$30</formula>
      <formula>J$28</formula>
    </cfRule>
  </conditionalFormatting>
  <conditionalFormatting sqref="K32">
    <cfRule type="cellIs" priority="19" dxfId="2" operator="lessThan" stopIfTrue="1">
      <formula>K$30</formula>
    </cfRule>
    <cfRule type="cellIs" priority="20" dxfId="1" operator="greaterThan" stopIfTrue="1">
      <formula>K$28</formula>
    </cfRule>
    <cfRule type="cellIs" priority="21" dxfId="0" operator="between" stopIfTrue="1">
      <formula>K$30</formula>
      <formula>K$28</formula>
    </cfRule>
  </conditionalFormatting>
  <conditionalFormatting sqref="L32">
    <cfRule type="cellIs" priority="16" dxfId="2" operator="lessThan" stopIfTrue="1">
      <formula>L$30</formula>
    </cfRule>
    <cfRule type="cellIs" priority="17" dxfId="1" operator="greaterThan" stopIfTrue="1">
      <formula>L$28</formula>
    </cfRule>
    <cfRule type="cellIs" priority="18" dxfId="0" operator="between" stopIfTrue="1">
      <formula>L$30</formula>
      <formula>L$28</formula>
    </cfRule>
  </conditionalFormatting>
  <conditionalFormatting sqref="M32">
    <cfRule type="cellIs" priority="13" dxfId="2" operator="lessThan" stopIfTrue="1">
      <formula>M$30</formula>
    </cfRule>
    <cfRule type="cellIs" priority="14" dxfId="1" operator="greaterThan" stopIfTrue="1">
      <formula>M$28</formula>
    </cfRule>
    <cfRule type="cellIs" priority="15" dxfId="0" operator="between" stopIfTrue="1">
      <formula>M$30</formula>
      <formula>M$28</formula>
    </cfRule>
  </conditionalFormatting>
  <conditionalFormatting sqref="N32">
    <cfRule type="cellIs" priority="10" dxfId="2" operator="lessThan" stopIfTrue="1">
      <formula>N$30</formula>
    </cfRule>
    <cfRule type="cellIs" priority="11" dxfId="1" operator="greaterThan" stopIfTrue="1">
      <formula>N$28</formula>
    </cfRule>
    <cfRule type="cellIs" priority="12" dxfId="0" operator="between" stopIfTrue="1">
      <formula>N$30</formula>
      <formula>N$28</formula>
    </cfRule>
  </conditionalFormatting>
  <conditionalFormatting sqref="O32">
    <cfRule type="cellIs" priority="7" dxfId="2" operator="lessThan" stopIfTrue="1">
      <formula>O$30</formula>
    </cfRule>
    <cfRule type="cellIs" priority="8" dxfId="1" operator="greaterThan" stopIfTrue="1">
      <formula>O$28</formula>
    </cfRule>
    <cfRule type="cellIs" priority="9" dxfId="0" operator="between" stopIfTrue="1">
      <formula>O$30</formula>
      <formula>O$28</formula>
    </cfRule>
  </conditionalFormatting>
  <conditionalFormatting sqref="P32">
    <cfRule type="cellIs" priority="4" dxfId="2" operator="lessThan" stopIfTrue="1">
      <formula>P$30</formula>
    </cfRule>
    <cfRule type="cellIs" priority="5" dxfId="1" operator="greaterThan" stopIfTrue="1">
      <formula>P$28</formula>
    </cfRule>
    <cfRule type="cellIs" priority="6" dxfId="0" operator="between" stopIfTrue="1">
      <formula>P$30</formula>
      <formula>P$28</formula>
    </cfRule>
  </conditionalFormatting>
  <conditionalFormatting sqref="Q32">
    <cfRule type="cellIs" priority="1" dxfId="2" operator="lessThan" stopIfTrue="1">
      <formula>Q$30</formula>
    </cfRule>
    <cfRule type="cellIs" priority="2" dxfId="1" operator="greaterThan" stopIfTrue="1">
      <formula>Q$28</formula>
    </cfRule>
    <cfRule type="cellIs" priority="3" dxfId="0" operator="between" stopIfTrue="1">
      <formula>Q$30</formula>
      <formula>Q$28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paperSize="120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85" zoomScaleNormal="85" zoomScalePageLayoutView="82" workbookViewId="0" topLeftCell="A11">
      <selection activeCell="A2" sqref="A2"/>
    </sheetView>
  </sheetViews>
  <sheetFormatPr defaultColWidth="0" defaultRowHeight="14.25" customHeight="1" zeroHeight="1"/>
  <cols>
    <col min="1" max="1" width="0.85546875" style="33" customWidth="1"/>
    <col min="2" max="2" width="16.7109375" style="33" customWidth="1"/>
    <col min="3" max="3" width="0.85546875" style="33" customWidth="1"/>
    <col min="4" max="4" width="13.7109375" style="33" customWidth="1"/>
    <col min="5" max="5" width="0.85546875" style="33" customWidth="1"/>
    <col min="6" max="13" width="8.7109375" style="33" customWidth="1"/>
    <col min="14" max="14" width="11.140625" style="33" bestFit="1" customWidth="1"/>
    <col min="15" max="15" width="8.7109375" style="33" customWidth="1"/>
    <col min="16" max="16" width="10.8515625" style="33" bestFit="1" customWidth="1"/>
    <col min="17" max="17" width="10.140625" style="33" bestFit="1" customWidth="1"/>
    <col min="18" max="18" width="0.85546875" style="33" customWidth="1"/>
    <col min="19" max="19" width="18.57421875" style="33" customWidth="1"/>
    <col min="20" max="20" width="0.85546875" style="33" customWidth="1"/>
    <col min="21" max="21" width="13.7109375" style="33" customWidth="1"/>
    <col min="22" max="22" width="0.85546875" style="33" customWidth="1"/>
    <col min="23" max="23" width="20.57421875" style="33" customWidth="1"/>
    <col min="24" max="24" width="0.85546875" style="33" customWidth="1"/>
    <col min="25" max="25" width="7.57421875" style="33" customWidth="1"/>
    <col min="26" max="26" width="0.85546875" style="33" customWidth="1"/>
    <col min="27" max="27" width="7.7109375" style="33" customWidth="1"/>
    <col min="28" max="28" width="0.85546875" style="33" customWidth="1"/>
    <col min="29" max="29" width="4.00390625" style="33" customWidth="1"/>
    <col min="30" max="16384" width="0" style="33" hidden="1" customWidth="1"/>
  </cols>
  <sheetData>
    <row r="1" spans="1:28" ht="2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24:28" ht="14.25">
      <c r="X2" s="34"/>
      <c r="Y2" s="34"/>
      <c r="Z2" s="34"/>
      <c r="AA2" s="34"/>
      <c r="AB2" s="34"/>
    </row>
    <row r="3" spans="24:28" ht="14.25">
      <c r="X3" s="34"/>
      <c r="Y3" s="34"/>
      <c r="Z3" s="34"/>
      <c r="AA3" s="34"/>
      <c r="AB3" s="34"/>
    </row>
    <row r="4" spans="24:28" ht="14.25">
      <c r="X4" s="34"/>
      <c r="Y4" s="34"/>
      <c r="Z4" s="34"/>
      <c r="AA4" s="34"/>
      <c r="AB4" s="34"/>
    </row>
    <row r="5" spans="24:28" ht="14.25">
      <c r="X5" s="34"/>
      <c r="Y5" s="34"/>
      <c r="Z5" s="34"/>
      <c r="AA5" s="34"/>
      <c r="AB5" s="34"/>
    </row>
    <row r="6" spans="1:28" ht="2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24:28" ht="14.25">
      <c r="X7" s="34"/>
      <c r="Y7" s="34"/>
      <c r="Z7" s="34"/>
      <c r="AA7" s="34"/>
      <c r="AB7" s="34"/>
    </row>
    <row r="8" spans="24:28" ht="14.25">
      <c r="X8" s="34"/>
      <c r="Y8" s="34"/>
      <c r="Z8" s="34"/>
      <c r="AA8" s="34"/>
      <c r="AB8" s="34"/>
    </row>
    <row r="9" ht="9" customHeight="1" thickBot="1"/>
    <row r="10" spans="1:28" ht="5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</row>
    <row r="11" spans="1:28" ht="28.5" customHeight="1">
      <c r="A11" s="38"/>
      <c r="B11" s="145" t="s">
        <v>6</v>
      </c>
      <c r="C11" s="146"/>
      <c r="D11" s="147"/>
      <c r="E11" s="39"/>
      <c r="F11" s="148" t="str">
        <f>'Tablero de Indicadores'!D17</f>
        <v>Procesos disciplinarios atendidos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B11" s="40"/>
    </row>
    <row r="12" spans="1:28" ht="4.5" customHeight="1">
      <c r="A12" s="38"/>
      <c r="B12" s="41"/>
      <c r="C12" s="41"/>
      <c r="D12" s="4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</row>
    <row r="13" spans="1:28" ht="30" customHeight="1">
      <c r="A13" s="38"/>
      <c r="B13" s="151" t="s">
        <v>19</v>
      </c>
      <c r="C13" s="152"/>
      <c r="D13" s="153"/>
      <c r="E13" s="39"/>
      <c r="F13" s="154" t="str">
        <f>'Tablero de Indicadores'!D10</f>
        <v>ADMINISTRACIÓN INSTITUCIONAL  -  TALENTO HUMANO 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  <c r="R13" s="42"/>
      <c r="S13" s="43" t="s">
        <v>3</v>
      </c>
      <c r="T13" s="42"/>
      <c r="U13" s="44">
        <f>'Tablero de Indicadores'!G17</f>
        <v>1</v>
      </c>
      <c r="V13" s="42"/>
      <c r="W13" s="45" t="s">
        <v>20</v>
      </c>
      <c r="X13" s="39"/>
      <c r="Y13" s="157" t="s">
        <v>21</v>
      </c>
      <c r="Z13" s="158"/>
      <c r="AA13" s="159"/>
      <c r="AB13" s="40"/>
    </row>
    <row r="14" spans="1:28" ht="4.5" customHeight="1">
      <c r="A14" s="38"/>
      <c r="B14" s="41"/>
      <c r="C14" s="41"/>
      <c r="D14" s="4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</row>
    <row r="15" spans="1:28" ht="34.5" customHeight="1">
      <c r="A15" s="38"/>
      <c r="B15" s="151" t="s">
        <v>22</v>
      </c>
      <c r="C15" s="152"/>
      <c r="D15" s="160"/>
      <c r="E15" s="39"/>
      <c r="F15" s="161" t="str">
        <f>'Tablero de Indicadores'!E17</f>
        <v>(Número de procesos atendidos  / Número de procesos por atender) *100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39"/>
      <c r="S15" s="46" t="s">
        <v>23</v>
      </c>
      <c r="T15" s="39"/>
      <c r="U15" s="47" t="str">
        <f>'Tablero de Indicadores'!L17</f>
        <v>Anual</v>
      </c>
      <c r="V15" s="39"/>
      <c r="W15" s="48" t="s">
        <v>24</v>
      </c>
      <c r="X15" s="39"/>
      <c r="Y15" s="49" t="s">
        <v>52</v>
      </c>
      <c r="Z15" s="50"/>
      <c r="AA15" s="49">
        <f>'Tablero de Indicadores'!H17</f>
        <v>1</v>
      </c>
      <c r="AB15" s="40"/>
    </row>
    <row r="16" spans="1:28" ht="4.5" customHeight="1">
      <c r="A16" s="38"/>
      <c r="B16" s="41"/>
      <c r="C16" s="41"/>
      <c r="D16" s="4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51"/>
      <c r="T16" s="39"/>
      <c r="U16" s="39"/>
      <c r="V16" s="39"/>
      <c r="W16" s="42"/>
      <c r="X16" s="39"/>
      <c r="Y16" s="52"/>
      <c r="Z16" s="52"/>
      <c r="AA16" s="52"/>
      <c r="AB16" s="40"/>
    </row>
    <row r="17" spans="1:28" ht="30" customHeight="1">
      <c r="A17" s="38"/>
      <c r="B17" s="145" t="s">
        <v>25</v>
      </c>
      <c r="C17" s="146"/>
      <c r="D17" s="164"/>
      <c r="E17" s="39"/>
      <c r="F17" s="161" t="str">
        <f>'Tablero de Indicadores'!F17</f>
        <v>%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39"/>
      <c r="S17" s="46" t="s">
        <v>7</v>
      </c>
      <c r="T17" s="39"/>
      <c r="U17" s="47" t="str">
        <f>'Tablero de Indicadores'!C17</f>
        <v>Eficacia</v>
      </c>
      <c r="V17" s="39"/>
      <c r="W17" s="53" t="s">
        <v>26</v>
      </c>
      <c r="X17" s="39"/>
      <c r="Y17" s="49">
        <f>'Tablero de Indicadores'!I17</f>
        <v>0.8</v>
      </c>
      <c r="Z17" s="50"/>
      <c r="AA17" s="49">
        <f>'Tablero de Indicadores'!J17</f>
        <v>0.9</v>
      </c>
      <c r="AB17" s="40"/>
    </row>
    <row r="18" spans="1:28" ht="4.5" customHeight="1">
      <c r="A18" s="38"/>
      <c r="B18" s="41"/>
      <c r="C18" s="41"/>
      <c r="D18" s="4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52"/>
      <c r="Z18" s="52"/>
      <c r="AA18" s="52"/>
      <c r="AB18" s="40"/>
    </row>
    <row r="19" spans="1:28" ht="30" customHeight="1">
      <c r="A19" s="38"/>
      <c r="B19" s="145" t="s">
        <v>27</v>
      </c>
      <c r="C19" s="146"/>
      <c r="D19" s="165"/>
      <c r="E19" s="39"/>
      <c r="F19" s="161" t="str">
        <f>'Tablero de Indicadores'!M17</f>
        <v>Jefe de Oficina oficina de control  Disciplinario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3"/>
      <c r="R19" s="39"/>
      <c r="S19" s="54" t="s">
        <v>28</v>
      </c>
      <c r="T19" s="55"/>
      <c r="U19" s="110">
        <f>'Tablero de Indicadores'!I10</f>
        <v>2015</v>
      </c>
      <c r="V19" s="55"/>
      <c r="W19" s="56" t="s">
        <v>29</v>
      </c>
      <c r="X19" s="39"/>
      <c r="Y19" s="49" t="s">
        <v>53</v>
      </c>
      <c r="Z19" s="50"/>
      <c r="AA19" s="49">
        <f>'Tablero de Indicadores'!K17</f>
        <v>0.8</v>
      </c>
      <c r="AB19" s="40"/>
    </row>
    <row r="20" spans="1:28" ht="4.5" customHeight="1" thickBo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</row>
    <row r="21" spans="1:28" ht="3.75" customHeight="1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ht="4.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</row>
    <row r="23" spans="1:28" ht="33" customHeight="1">
      <c r="A23" s="38"/>
      <c r="B23" s="167" t="s">
        <v>30</v>
      </c>
      <c r="C23" s="168"/>
      <c r="D23" s="169"/>
      <c r="E23" s="39"/>
      <c r="F23" s="60" t="s">
        <v>31</v>
      </c>
      <c r="G23" s="61" t="s">
        <v>32</v>
      </c>
      <c r="H23" s="61" t="s">
        <v>33</v>
      </c>
      <c r="I23" s="61" t="s">
        <v>34</v>
      </c>
      <c r="J23" s="61" t="s">
        <v>35</v>
      </c>
      <c r="K23" s="60" t="s">
        <v>36</v>
      </c>
      <c r="L23" s="61" t="s">
        <v>37</v>
      </c>
      <c r="M23" s="61" t="s">
        <v>38</v>
      </c>
      <c r="N23" s="61" t="s">
        <v>39</v>
      </c>
      <c r="O23" s="61" t="s">
        <v>40</v>
      </c>
      <c r="P23" s="61" t="s">
        <v>41</v>
      </c>
      <c r="Q23" s="60" t="s">
        <v>42</v>
      </c>
      <c r="R23" s="62"/>
      <c r="S23" s="170" t="s">
        <v>71</v>
      </c>
      <c r="T23" s="171"/>
      <c r="U23" s="171"/>
      <c r="V23" s="171"/>
      <c r="W23" s="171"/>
      <c r="X23" s="171"/>
      <c r="Y23" s="171"/>
      <c r="Z23" s="171"/>
      <c r="AA23" s="172"/>
      <c r="AB23" s="40"/>
    </row>
    <row r="24" spans="1:28" ht="4.5" customHeight="1">
      <c r="A24" s="38"/>
      <c r="B24" s="63"/>
      <c r="C24" s="63"/>
      <c r="D24" s="63"/>
      <c r="E24" s="39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62"/>
      <c r="S24" s="173"/>
      <c r="T24" s="174"/>
      <c r="U24" s="174"/>
      <c r="V24" s="174"/>
      <c r="W24" s="174"/>
      <c r="X24" s="174"/>
      <c r="Y24" s="174"/>
      <c r="Z24" s="174"/>
      <c r="AA24" s="175"/>
      <c r="AB24" s="40"/>
    </row>
    <row r="25" spans="1:28" ht="14.25">
      <c r="A25" s="38"/>
      <c r="B25" s="179" t="s">
        <v>43</v>
      </c>
      <c r="C25" s="180"/>
      <c r="D25" s="181"/>
      <c r="E25" s="39"/>
      <c r="F25" s="87"/>
      <c r="G25" s="87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62"/>
      <c r="S25" s="173"/>
      <c r="T25" s="174"/>
      <c r="U25" s="174"/>
      <c r="V25" s="174"/>
      <c r="W25" s="174"/>
      <c r="X25" s="174"/>
      <c r="Y25" s="174"/>
      <c r="Z25" s="174"/>
      <c r="AA25" s="175"/>
      <c r="AB25" s="40"/>
    </row>
    <row r="26" spans="1:28" ht="14.25">
      <c r="A26" s="38"/>
      <c r="B26" s="182" t="s">
        <v>44</v>
      </c>
      <c r="C26" s="183"/>
      <c r="D26" s="184"/>
      <c r="E26" s="39">
        <v>0</v>
      </c>
      <c r="F26" s="89"/>
      <c r="G26" s="89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62"/>
      <c r="S26" s="173"/>
      <c r="T26" s="174"/>
      <c r="U26" s="174"/>
      <c r="V26" s="174"/>
      <c r="W26" s="174"/>
      <c r="X26" s="174"/>
      <c r="Y26" s="174"/>
      <c r="Z26" s="174"/>
      <c r="AA26" s="175"/>
      <c r="AB26" s="40"/>
    </row>
    <row r="27" spans="1:28" ht="4.5" customHeight="1">
      <c r="A27" s="38"/>
      <c r="B27" s="39"/>
      <c r="C27" s="39"/>
      <c r="D27" s="39"/>
      <c r="E27" s="39"/>
      <c r="F27" s="64"/>
      <c r="G27" s="65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2"/>
      <c r="S27" s="173"/>
      <c r="T27" s="174"/>
      <c r="U27" s="174"/>
      <c r="V27" s="174"/>
      <c r="W27" s="174"/>
      <c r="X27" s="174"/>
      <c r="Y27" s="174"/>
      <c r="Z27" s="174"/>
      <c r="AA27" s="175"/>
      <c r="AB27" s="40"/>
    </row>
    <row r="28" spans="1:28" ht="15" customHeight="1">
      <c r="A28" s="38"/>
      <c r="B28" s="185" t="s">
        <v>45</v>
      </c>
      <c r="C28" s="186"/>
      <c r="D28" s="187"/>
      <c r="E28" s="66"/>
      <c r="F28" s="67">
        <f>Q28</f>
        <v>0.9</v>
      </c>
      <c r="G28" s="67">
        <f>Q28</f>
        <v>0.9</v>
      </c>
      <c r="H28" s="67">
        <f>Q28</f>
        <v>0.9</v>
      </c>
      <c r="I28" s="67">
        <f>Q28</f>
        <v>0.9</v>
      </c>
      <c r="J28" s="67">
        <f>Q28</f>
        <v>0.9</v>
      </c>
      <c r="K28" s="67">
        <f>Q28</f>
        <v>0.9</v>
      </c>
      <c r="L28" s="67">
        <f>Q28</f>
        <v>0.9</v>
      </c>
      <c r="M28" s="67">
        <f>Q28</f>
        <v>0.9</v>
      </c>
      <c r="N28" s="67">
        <f>Q28</f>
        <v>0.9</v>
      </c>
      <c r="O28" s="67">
        <f>Q28</f>
        <v>0.9</v>
      </c>
      <c r="P28" s="67">
        <f>Q28</f>
        <v>0.9</v>
      </c>
      <c r="Q28" s="70">
        <f>AA17</f>
        <v>0.9</v>
      </c>
      <c r="R28" s="62"/>
      <c r="S28" s="173"/>
      <c r="T28" s="174"/>
      <c r="U28" s="174"/>
      <c r="V28" s="174"/>
      <c r="W28" s="174"/>
      <c r="X28" s="174"/>
      <c r="Y28" s="174"/>
      <c r="Z28" s="174"/>
      <c r="AA28" s="175"/>
      <c r="AB28" s="40"/>
    </row>
    <row r="29" spans="1:28" ht="4.5" customHeight="1">
      <c r="A29" s="38"/>
      <c r="B29" s="188"/>
      <c r="C29" s="188"/>
      <c r="D29" s="188"/>
      <c r="E29" s="66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91"/>
      <c r="R29" s="62"/>
      <c r="S29" s="173"/>
      <c r="T29" s="174"/>
      <c r="U29" s="174"/>
      <c r="V29" s="174"/>
      <c r="W29" s="174"/>
      <c r="X29" s="174"/>
      <c r="Y29" s="174"/>
      <c r="Z29" s="174"/>
      <c r="AA29" s="175"/>
      <c r="AB29" s="40"/>
    </row>
    <row r="30" spans="1:28" ht="15" customHeight="1">
      <c r="A30" s="38"/>
      <c r="B30" s="185" t="s">
        <v>46</v>
      </c>
      <c r="C30" s="186"/>
      <c r="D30" s="187"/>
      <c r="E30" s="66"/>
      <c r="F30" s="67">
        <f>Q30</f>
        <v>0.8</v>
      </c>
      <c r="G30" s="67">
        <f>Q30</f>
        <v>0.8</v>
      </c>
      <c r="H30" s="67">
        <f>Q30</f>
        <v>0.8</v>
      </c>
      <c r="I30" s="67">
        <f>Q30</f>
        <v>0.8</v>
      </c>
      <c r="J30" s="67">
        <f>Q30</f>
        <v>0.8</v>
      </c>
      <c r="K30" s="67">
        <f>Q30</f>
        <v>0.8</v>
      </c>
      <c r="L30" s="67">
        <f>Q30</f>
        <v>0.8</v>
      </c>
      <c r="M30" s="67">
        <f>Q30</f>
        <v>0.8</v>
      </c>
      <c r="N30" s="67">
        <f>Q30</f>
        <v>0.8</v>
      </c>
      <c r="O30" s="67">
        <f>Q30</f>
        <v>0.8</v>
      </c>
      <c r="P30" s="67">
        <f>Q30</f>
        <v>0.8</v>
      </c>
      <c r="Q30" s="70">
        <f>AA19</f>
        <v>0.8</v>
      </c>
      <c r="R30" s="62"/>
      <c r="S30" s="173"/>
      <c r="T30" s="174"/>
      <c r="U30" s="174"/>
      <c r="V30" s="174"/>
      <c r="W30" s="174"/>
      <c r="X30" s="174"/>
      <c r="Y30" s="174"/>
      <c r="Z30" s="174"/>
      <c r="AA30" s="175"/>
      <c r="AB30" s="40"/>
    </row>
    <row r="31" spans="1:28" ht="4.5" customHeight="1">
      <c r="A31" s="38"/>
      <c r="B31" s="66"/>
      <c r="C31" s="66"/>
      <c r="D31" s="66"/>
      <c r="E31" s="6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62"/>
      <c r="S31" s="173"/>
      <c r="T31" s="174"/>
      <c r="U31" s="174"/>
      <c r="V31" s="174"/>
      <c r="W31" s="174"/>
      <c r="X31" s="174"/>
      <c r="Y31" s="174"/>
      <c r="Z31" s="174"/>
      <c r="AA31" s="175"/>
      <c r="AB31" s="40"/>
    </row>
    <row r="32" spans="1:28" ht="15">
      <c r="A32" s="38"/>
      <c r="B32" s="189" t="s">
        <v>47</v>
      </c>
      <c r="C32" s="190"/>
      <c r="D32" s="191"/>
      <c r="E32" s="66"/>
      <c r="F32" s="67" t="e">
        <f aca="true" t="shared" si="0" ref="F32:Q32">F25/F26</f>
        <v>#DIV/0!</v>
      </c>
      <c r="G32" s="67" t="e">
        <f t="shared" si="0"/>
        <v>#DIV/0!</v>
      </c>
      <c r="H32" s="67" t="e">
        <f t="shared" si="0"/>
        <v>#DIV/0!</v>
      </c>
      <c r="I32" s="67" t="e">
        <f t="shared" si="0"/>
        <v>#DIV/0!</v>
      </c>
      <c r="J32" s="67" t="e">
        <f t="shared" si="0"/>
        <v>#DIV/0!</v>
      </c>
      <c r="K32" s="67" t="e">
        <f t="shared" si="0"/>
        <v>#DIV/0!</v>
      </c>
      <c r="L32" s="67" t="e">
        <f t="shared" si="0"/>
        <v>#DIV/0!</v>
      </c>
      <c r="M32" s="67" t="e">
        <f t="shared" si="0"/>
        <v>#DIV/0!</v>
      </c>
      <c r="N32" s="67" t="e">
        <f t="shared" si="0"/>
        <v>#DIV/0!</v>
      </c>
      <c r="O32" s="67" t="e">
        <f t="shared" si="0"/>
        <v>#DIV/0!</v>
      </c>
      <c r="P32" s="67" t="e">
        <f t="shared" si="0"/>
        <v>#DIV/0!</v>
      </c>
      <c r="Q32" s="67" t="e">
        <f t="shared" si="0"/>
        <v>#DIV/0!</v>
      </c>
      <c r="R32" s="62"/>
      <c r="S32" s="176"/>
      <c r="T32" s="177"/>
      <c r="U32" s="177"/>
      <c r="V32" s="177"/>
      <c r="W32" s="177"/>
      <c r="X32" s="177"/>
      <c r="Y32" s="177"/>
      <c r="Z32" s="177"/>
      <c r="AA32" s="178"/>
      <c r="AB32" s="40"/>
    </row>
    <row r="33" spans="1:28" ht="4.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40"/>
    </row>
    <row r="34" spans="1:28" ht="345" customHeight="1">
      <c r="A34" s="38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40"/>
    </row>
    <row r="35" spans="1:28" ht="4.5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</row>
    <row r="36" spans="1:28" ht="4.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</row>
    <row r="37" spans="1:28" ht="15" customHeight="1">
      <c r="A37" s="38"/>
      <c r="B37" s="198"/>
      <c r="C37" s="55"/>
      <c r="D37" s="71" t="s">
        <v>48</v>
      </c>
      <c r="E37" s="72"/>
      <c r="F37" s="72"/>
      <c r="G37" s="72"/>
      <c r="H37" s="72"/>
      <c r="I37" s="73"/>
      <c r="J37" s="201" t="s">
        <v>49</v>
      </c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3"/>
      <c r="AB37" s="40"/>
    </row>
    <row r="38" spans="1:28" ht="114" customHeight="1">
      <c r="A38" s="38"/>
      <c r="B38" s="199"/>
      <c r="C38" s="74"/>
      <c r="D38" s="204"/>
      <c r="E38" s="205"/>
      <c r="F38" s="205"/>
      <c r="G38" s="205"/>
      <c r="H38" s="205"/>
      <c r="I38" s="206"/>
      <c r="J38" s="204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6"/>
      <c r="AB38" s="40"/>
    </row>
    <row r="39" spans="1:28" ht="15" customHeight="1">
      <c r="A39" s="38"/>
      <c r="B39" s="199"/>
      <c r="C39" s="74"/>
      <c r="D39" s="207" t="s">
        <v>50</v>
      </c>
      <c r="E39" s="208"/>
      <c r="F39" s="208"/>
      <c r="G39" s="208"/>
      <c r="H39" s="208"/>
      <c r="I39" s="209"/>
      <c r="J39" s="207" t="s">
        <v>51</v>
      </c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9"/>
      <c r="AB39" s="40"/>
    </row>
    <row r="40" spans="1:28" ht="30" customHeight="1">
      <c r="A40" s="38"/>
      <c r="B40" s="199"/>
      <c r="C40" s="74"/>
      <c r="D40" s="210"/>
      <c r="E40" s="211"/>
      <c r="F40" s="211"/>
      <c r="G40" s="211"/>
      <c r="H40" s="211"/>
      <c r="I40" s="212"/>
      <c r="J40" s="213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5"/>
      <c r="AB40" s="40"/>
    </row>
    <row r="41" spans="1:28" ht="15" customHeight="1">
      <c r="A41" s="38"/>
      <c r="B41" s="199"/>
      <c r="C41" s="74"/>
      <c r="D41" s="166" t="s">
        <v>0</v>
      </c>
      <c r="E41" s="166"/>
      <c r="F41" s="166"/>
      <c r="G41" s="166"/>
      <c r="H41" s="166"/>
      <c r="I41" s="166"/>
      <c r="J41" s="216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8"/>
      <c r="AB41" s="40"/>
    </row>
    <row r="42" spans="1:28" ht="27.75" customHeight="1">
      <c r="A42" s="38"/>
      <c r="B42" s="200"/>
      <c r="C42" s="74"/>
      <c r="D42" s="192" t="str">
        <f>'Tablero de Indicadores'!M17</f>
        <v>Jefe de Oficina oficina de control  Disciplinario</v>
      </c>
      <c r="E42" s="193"/>
      <c r="F42" s="193"/>
      <c r="G42" s="193"/>
      <c r="H42" s="193"/>
      <c r="I42" s="194"/>
      <c r="J42" s="21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1"/>
      <c r="AB42" s="40"/>
    </row>
    <row r="43" spans="1:28" ht="5.25" customHeight="1" thickBot="1">
      <c r="A43" s="75"/>
      <c r="B43" s="76"/>
      <c r="C43" s="77"/>
      <c r="D43" s="78"/>
      <c r="E43" s="78"/>
      <c r="F43" s="78"/>
      <c r="G43" s="78"/>
      <c r="H43" s="78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58"/>
      <c r="Y43" s="79"/>
      <c r="Z43" s="79"/>
      <c r="AA43" s="79"/>
      <c r="AB43" s="59"/>
    </row>
    <row r="44" spans="1:28" ht="4.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</row>
    <row r="45" spans="1:28" ht="4.5" customHeight="1" thickBo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</row>
    <row r="46" ht="14.25"/>
    <row r="47" ht="12" customHeight="1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selectLockedCells="1"/>
  <mergeCells count="30">
    <mergeCell ref="D42:I42"/>
    <mergeCell ref="B34:AA34"/>
    <mergeCell ref="B37:B42"/>
    <mergeCell ref="J37:AA37"/>
    <mergeCell ref="D38:I38"/>
    <mergeCell ref="J38:AA38"/>
    <mergeCell ref="D39:I39"/>
    <mergeCell ref="J39:AA39"/>
    <mergeCell ref="D40:I40"/>
    <mergeCell ref="J40:AA42"/>
    <mergeCell ref="S23:AA32"/>
    <mergeCell ref="B25:D25"/>
    <mergeCell ref="B26:D26"/>
    <mergeCell ref="B28:D28"/>
    <mergeCell ref="B29:D29"/>
    <mergeCell ref="B30:D30"/>
    <mergeCell ref="B32:D32"/>
    <mergeCell ref="B17:D17"/>
    <mergeCell ref="F17:Q17"/>
    <mergeCell ref="B19:D19"/>
    <mergeCell ref="F19:Q19"/>
    <mergeCell ref="D41:I41"/>
    <mergeCell ref="B23:D23"/>
    <mergeCell ref="B11:D11"/>
    <mergeCell ref="F11:AA11"/>
    <mergeCell ref="B13:D13"/>
    <mergeCell ref="F13:Q13"/>
    <mergeCell ref="Y13:AA13"/>
    <mergeCell ref="B15:D15"/>
    <mergeCell ref="F15:Q15"/>
  </mergeCells>
  <conditionalFormatting sqref="W15">
    <cfRule type="colorScale" priority="61" dxfId="22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32">
    <cfRule type="cellIs" priority="34" dxfId="2" operator="lessThan" stopIfTrue="1">
      <formula>F$30</formula>
    </cfRule>
    <cfRule type="cellIs" priority="35" dxfId="1" operator="greaterThan" stopIfTrue="1">
      <formula>F$28</formula>
    </cfRule>
    <cfRule type="cellIs" priority="36" dxfId="0" operator="between" stopIfTrue="1">
      <formula>F$30</formula>
      <formula>F$28</formula>
    </cfRule>
  </conditionalFormatting>
  <conditionalFormatting sqref="G32">
    <cfRule type="cellIs" priority="31" dxfId="2" operator="lessThan" stopIfTrue="1">
      <formula>G$30</formula>
    </cfRule>
    <cfRule type="cellIs" priority="32" dxfId="1" operator="greaterThan" stopIfTrue="1">
      <formula>G$28</formula>
    </cfRule>
    <cfRule type="cellIs" priority="33" dxfId="0" operator="between" stopIfTrue="1">
      <formula>G$30</formula>
      <formula>G$28</formula>
    </cfRule>
  </conditionalFormatting>
  <conditionalFormatting sqref="H32">
    <cfRule type="cellIs" priority="28" dxfId="2" operator="lessThan" stopIfTrue="1">
      <formula>H$30</formula>
    </cfRule>
    <cfRule type="cellIs" priority="29" dxfId="1" operator="greaterThan" stopIfTrue="1">
      <formula>H$28</formula>
    </cfRule>
    <cfRule type="cellIs" priority="30" dxfId="0" operator="between" stopIfTrue="1">
      <formula>H$30</formula>
      <formula>H$28</formula>
    </cfRule>
  </conditionalFormatting>
  <conditionalFormatting sqref="I32">
    <cfRule type="cellIs" priority="25" dxfId="2" operator="lessThan" stopIfTrue="1">
      <formula>I$30</formula>
    </cfRule>
    <cfRule type="cellIs" priority="26" dxfId="1" operator="greaterThan" stopIfTrue="1">
      <formula>I$28</formula>
    </cfRule>
    <cfRule type="cellIs" priority="27" dxfId="0" operator="between" stopIfTrue="1">
      <formula>I$30</formula>
      <formula>I$28</formula>
    </cfRule>
  </conditionalFormatting>
  <conditionalFormatting sqref="J32">
    <cfRule type="cellIs" priority="22" dxfId="2" operator="lessThan" stopIfTrue="1">
      <formula>J$30</formula>
    </cfRule>
    <cfRule type="cellIs" priority="23" dxfId="1" operator="greaterThan" stopIfTrue="1">
      <formula>J$28</formula>
    </cfRule>
    <cfRule type="cellIs" priority="24" dxfId="0" operator="between" stopIfTrue="1">
      <formula>J$30</formula>
      <formula>J$28</formula>
    </cfRule>
  </conditionalFormatting>
  <conditionalFormatting sqref="K32">
    <cfRule type="cellIs" priority="19" dxfId="2" operator="lessThan" stopIfTrue="1">
      <formula>K$30</formula>
    </cfRule>
    <cfRule type="cellIs" priority="20" dxfId="1" operator="greaterThan" stopIfTrue="1">
      <formula>K$28</formula>
    </cfRule>
    <cfRule type="cellIs" priority="21" dxfId="0" operator="between" stopIfTrue="1">
      <formula>K$30</formula>
      <formula>K$28</formula>
    </cfRule>
  </conditionalFormatting>
  <conditionalFormatting sqref="L32">
    <cfRule type="cellIs" priority="16" dxfId="2" operator="lessThan" stopIfTrue="1">
      <formula>L$30</formula>
    </cfRule>
    <cfRule type="cellIs" priority="17" dxfId="1" operator="greaterThan" stopIfTrue="1">
      <formula>L$28</formula>
    </cfRule>
    <cfRule type="cellIs" priority="18" dxfId="0" operator="between" stopIfTrue="1">
      <formula>L$30</formula>
      <formula>L$28</formula>
    </cfRule>
  </conditionalFormatting>
  <conditionalFormatting sqref="M32">
    <cfRule type="cellIs" priority="13" dxfId="2" operator="lessThan" stopIfTrue="1">
      <formula>M$30</formula>
    </cfRule>
    <cfRule type="cellIs" priority="14" dxfId="1" operator="greaterThan" stopIfTrue="1">
      <formula>M$28</formula>
    </cfRule>
    <cfRule type="cellIs" priority="15" dxfId="0" operator="between" stopIfTrue="1">
      <formula>M$30</formula>
      <formula>M$28</formula>
    </cfRule>
  </conditionalFormatting>
  <conditionalFormatting sqref="N32">
    <cfRule type="cellIs" priority="10" dxfId="2" operator="lessThan" stopIfTrue="1">
      <formula>N$30</formula>
    </cfRule>
    <cfRule type="cellIs" priority="11" dxfId="1" operator="greaterThan" stopIfTrue="1">
      <formula>N$28</formula>
    </cfRule>
    <cfRule type="cellIs" priority="12" dxfId="0" operator="between" stopIfTrue="1">
      <formula>N$30</formula>
      <formula>N$28</formula>
    </cfRule>
  </conditionalFormatting>
  <conditionalFormatting sqref="O32">
    <cfRule type="cellIs" priority="7" dxfId="2" operator="lessThan" stopIfTrue="1">
      <formula>O$30</formula>
    </cfRule>
    <cfRule type="cellIs" priority="8" dxfId="1" operator="greaterThan" stopIfTrue="1">
      <formula>O$28</formula>
    </cfRule>
    <cfRule type="cellIs" priority="9" dxfId="0" operator="between" stopIfTrue="1">
      <formula>O$30</formula>
      <formula>O$28</formula>
    </cfRule>
  </conditionalFormatting>
  <conditionalFormatting sqref="P32">
    <cfRule type="cellIs" priority="4" dxfId="2" operator="lessThan" stopIfTrue="1">
      <formula>P$30</formula>
    </cfRule>
    <cfRule type="cellIs" priority="5" dxfId="1" operator="greaterThan" stopIfTrue="1">
      <formula>P$28</formula>
    </cfRule>
    <cfRule type="cellIs" priority="6" dxfId="0" operator="between" stopIfTrue="1">
      <formula>P$30</formula>
      <formula>P$28</formula>
    </cfRule>
  </conditionalFormatting>
  <conditionalFormatting sqref="Q32">
    <cfRule type="cellIs" priority="1" dxfId="2" operator="lessThan" stopIfTrue="1">
      <formula>Q$30</formula>
    </cfRule>
    <cfRule type="cellIs" priority="2" dxfId="1" operator="greaterThan" stopIfTrue="1">
      <formula>Q$28</formula>
    </cfRule>
    <cfRule type="cellIs" priority="3" dxfId="0" operator="between" stopIfTrue="1">
      <formula>Q$30</formula>
      <formula>Q$28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paperSize="120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84" zoomScaleNormal="84" zoomScalePageLayoutView="82" workbookViewId="0" topLeftCell="A1">
      <selection activeCell="A1" sqref="A1"/>
    </sheetView>
  </sheetViews>
  <sheetFormatPr defaultColWidth="0" defaultRowHeight="14.25" customHeight="1" zeroHeight="1"/>
  <cols>
    <col min="1" max="1" width="0.85546875" style="33" customWidth="1"/>
    <col min="2" max="2" width="16.7109375" style="33" customWidth="1"/>
    <col min="3" max="3" width="0.85546875" style="33" customWidth="1"/>
    <col min="4" max="4" width="13.7109375" style="33" customWidth="1"/>
    <col min="5" max="5" width="0.85546875" style="33" customWidth="1"/>
    <col min="6" max="13" width="8.7109375" style="33" customWidth="1"/>
    <col min="14" max="14" width="11.140625" style="33" bestFit="1" customWidth="1"/>
    <col min="15" max="15" width="8.7109375" style="33" customWidth="1"/>
    <col min="16" max="16" width="10.8515625" style="33" bestFit="1" customWidth="1"/>
    <col min="17" max="17" width="10.140625" style="33" bestFit="1" customWidth="1"/>
    <col min="18" max="18" width="0.85546875" style="33" customWidth="1"/>
    <col min="19" max="19" width="18.57421875" style="33" customWidth="1"/>
    <col min="20" max="20" width="0.85546875" style="33" customWidth="1"/>
    <col min="21" max="21" width="13.7109375" style="33" customWidth="1"/>
    <col min="22" max="22" width="0.85546875" style="33" customWidth="1"/>
    <col min="23" max="23" width="20.57421875" style="33" customWidth="1"/>
    <col min="24" max="24" width="0.85546875" style="33" customWidth="1"/>
    <col min="25" max="25" width="7.57421875" style="33" customWidth="1"/>
    <col min="26" max="26" width="0.85546875" style="33" customWidth="1"/>
    <col min="27" max="27" width="7.7109375" style="33" customWidth="1"/>
    <col min="28" max="28" width="0.85546875" style="33" customWidth="1"/>
    <col min="29" max="29" width="4.00390625" style="33" customWidth="1"/>
    <col min="30" max="16384" width="0" style="33" hidden="1" customWidth="1"/>
  </cols>
  <sheetData>
    <row r="1" spans="1:28" ht="2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24:28" ht="14.25">
      <c r="X2" s="34"/>
      <c r="Y2" s="34"/>
      <c r="Z2" s="34"/>
      <c r="AA2" s="34"/>
      <c r="AB2" s="34"/>
    </row>
    <row r="3" spans="24:28" ht="14.25">
      <c r="X3" s="34"/>
      <c r="Y3" s="34"/>
      <c r="Z3" s="34"/>
      <c r="AA3" s="34"/>
      <c r="AB3" s="34"/>
    </row>
    <row r="4" spans="24:28" ht="14.25">
      <c r="X4" s="34"/>
      <c r="Y4" s="34"/>
      <c r="Z4" s="34"/>
      <c r="AA4" s="34"/>
      <c r="AB4" s="34"/>
    </row>
    <row r="5" spans="24:28" ht="14.25">
      <c r="X5" s="34"/>
      <c r="Y5" s="34"/>
      <c r="Z5" s="34"/>
      <c r="AA5" s="34"/>
      <c r="AB5" s="34"/>
    </row>
    <row r="6" spans="1:28" ht="2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24:28" ht="14.25">
      <c r="X7" s="34"/>
      <c r="Y7" s="34"/>
      <c r="Z7" s="34"/>
      <c r="AA7" s="34"/>
      <c r="AB7" s="34"/>
    </row>
    <row r="8" spans="24:28" ht="14.25">
      <c r="X8" s="34"/>
      <c r="Y8" s="34"/>
      <c r="Z8" s="34"/>
      <c r="AA8" s="34"/>
      <c r="AB8" s="34"/>
    </row>
    <row r="9" ht="9" customHeight="1" thickBot="1"/>
    <row r="10" spans="1:28" ht="5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</row>
    <row r="11" spans="1:28" ht="28.5" customHeight="1">
      <c r="A11" s="38"/>
      <c r="B11" s="145" t="s">
        <v>6</v>
      </c>
      <c r="C11" s="146"/>
      <c r="D11" s="147"/>
      <c r="E11" s="39"/>
      <c r="F11" s="148" t="str">
        <f>'Tablero de Indicadores'!D18</f>
        <v>Cumplir las actividades del programa de Bienestar social Laboral - Excepto capacitaciones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B11" s="40"/>
    </row>
    <row r="12" spans="1:28" ht="4.5" customHeight="1">
      <c r="A12" s="38"/>
      <c r="B12" s="41"/>
      <c r="C12" s="41"/>
      <c r="D12" s="4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</row>
    <row r="13" spans="1:28" ht="30" customHeight="1">
      <c r="A13" s="38"/>
      <c r="B13" s="151" t="s">
        <v>19</v>
      </c>
      <c r="C13" s="152"/>
      <c r="D13" s="153"/>
      <c r="E13" s="39"/>
      <c r="F13" s="154" t="str">
        <f>'Tablero de Indicadores'!D10</f>
        <v>ADMINISTRACIÓN INSTITUCIONAL  -  TALENTO HUMANO 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  <c r="R13" s="42"/>
      <c r="S13" s="43" t="s">
        <v>3</v>
      </c>
      <c r="T13" s="42"/>
      <c r="U13" s="44">
        <f>'Tablero de Indicadores'!G18</f>
        <v>1</v>
      </c>
      <c r="V13" s="42"/>
      <c r="W13" s="45" t="s">
        <v>20</v>
      </c>
      <c r="X13" s="39"/>
      <c r="Y13" s="157" t="s">
        <v>21</v>
      </c>
      <c r="Z13" s="158"/>
      <c r="AA13" s="159"/>
      <c r="AB13" s="40"/>
    </row>
    <row r="14" spans="1:28" ht="4.5" customHeight="1">
      <c r="A14" s="38"/>
      <c r="B14" s="41"/>
      <c r="C14" s="41"/>
      <c r="D14" s="4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</row>
    <row r="15" spans="1:28" ht="34.5" customHeight="1">
      <c r="A15" s="38"/>
      <c r="B15" s="151" t="s">
        <v>22</v>
      </c>
      <c r="C15" s="152"/>
      <c r="D15" s="160"/>
      <c r="E15" s="39"/>
      <c r="F15" s="161" t="str">
        <f>'Tablero de Indicadores'!E18</f>
        <v>(Actividades realizadas del Programa de Bienestar social, excepto capacitaciones / Actividades programadas del programa de bienestar social, excepto capacitaciones) * 100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39"/>
      <c r="S15" s="46" t="s">
        <v>23</v>
      </c>
      <c r="T15" s="39"/>
      <c r="U15" s="47" t="str">
        <f>'Tablero de Indicadores'!L18</f>
        <v>Trimestral</v>
      </c>
      <c r="V15" s="39"/>
      <c r="W15" s="48" t="s">
        <v>24</v>
      </c>
      <c r="X15" s="39"/>
      <c r="Y15" s="49" t="s">
        <v>52</v>
      </c>
      <c r="Z15" s="50"/>
      <c r="AA15" s="49">
        <f>'Tablero de Indicadores'!H18</f>
        <v>0.9</v>
      </c>
      <c r="AB15" s="40"/>
    </row>
    <row r="16" spans="1:28" ht="4.5" customHeight="1">
      <c r="A16" s="38"/>
      <c r="B16" s="41"/>
      <c r="C16" s="41"/>
      <c r="D16" s="4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51"/>
      <c r="T16" s="39"/>
      <c r="U16" s="39"/>
      <c r="V16" s="39"/>
      <c r="W16" s="42"/>
      <c r="X16" s="39"/>
      <c r="Y16" s="52"/>
      <c r="Z16" s="52"/>
      <c r="AA16" s="52"/>
      <c r="AB16" s="40"/>
    </row>
    <row r="17" spans="1:28" ht="30" customHeight="1">
      <c r="A17" s="38"/>
      <c r="B17" s="145" t="s">
        <v>25</v>
      </c>
      <c r="C17" s="146"/>
      <c r="D17" s="164"/>
      <c r="E17" s="39"/>
      <c r="F17" s="161" t="str">
        <f>'Tablero de Indicadores'!F18</f>
        <v>%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39"/>
      <c r="S17" s="46" t="s">
        <v>7</v>
      </c>
      <c r="T17" s="39"/>
      <c r="U17" s="47" t="str">
        <f>'Tablero de Indicadores'!C18</f>
        <v>Eficacia</v>
      </c>
      <c r="V17" s="39"/>
      <c r="W17" s="53" t="s">
        <v>26</v>
      </c>
      <c r="X17" s="39"/>
      <c r="Y17" s="49">
        <f>'Tablero de Indicadores'!I18</f>
        <v>0.8</v>
      </c>
      <c r="Z17" s="50"/>
      <c r="AA17" s="49">
        <f>'Tablero de Indicadores'!J18</f>
        <v>0.9</v>
      </c>
      <c r="AB17" s="40"/>
    </row>
    <row r="18" spans="1:28" ht="4.5" customHeight="1">
      <c r="A18" s="38"/>
      <c r="B18" s="41"/>
      <c r="C18" s="41"/>
      <c r="D18" s="4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52"/>
      <c r="Z18" s="52"/>
      <c r="AA18" s="52"/>
      <c r="AB18" s="40"/>
    </row>
    <row r="19" spans="1:28" ht="30" customHeight="1">
      <c r="A19" s="38"/>
      <c r="B19" s="145" t="s">
        <v>27</v>
      </c>
      <c r="C19" s="146"/>
      <c r="D19" s="165"/>
      <c r="E19" s="39"/>
      <c r="F19" s="161" t="str">
        <f>'Tablero de Indicadores'!M18</f>
        <v>Secretario General - Director Administrativo de Talento Humano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3"/>
      <c r="R19" s="39"/>
      <c r="S19" s="54" t="s">
        <v>28</v>
      </c>
      <c r="T19" s="55"/>
      <c r="U19" s="110">
        <f>'Tablero de Indicadores'!I10</f>
        <v>2015</v>
      </c>
      <c r="V19" s="55"/>
      <c r="W19" s="56" t="s">
        <v>29</v>
      </c>
      <c r="X19" s="39"/>
      <c r="Y19" s="49" t="s">
        <v>53</v>
      </c>
      <c r="Z19" s="50"/>
      <c r="AA19" s="49">
        <f>'Tablero de Indicadores'!K18</f>
        <v>0.8</v>
      </c>
      <c r="AB19" s="40"/>
    </row>
    <row r="20" spans="1:28" ht="4.5" customHeight="1" thickBo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</row>
    <row r="21" spans="1:28" ht="3.75" customHeight="1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ht="4.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</row>
    <row r="23" spans="1:28" ht="33" customHeight="1">
      <c r="A23" s="38"/>
      <c r="B23" s="167" t="s">
        <v>30</v>
      </c>
      <c r="C23" s="168"/>
      <c r="D23" s="169"/>
      <c r="E23" s="39"/>
      <c r="F23" s="60" t="s">
        <v>31</v>
      </c>
      <c r="G23" s="61" t="s">
        <v>32</v>
      </c>
      <c r="H23" s="61" t="s">
        <v>33</v>
      </c>
      <c r="I23" s="61" t="s">
        <v>34</v>
      </c>
      <c r="J23" s="61" t="s">
        <v>35</v>
      </c>
      <c r="K23" s="60" t="s">
        <v>36</v>
      </c>
      <c r="L23" s="61" t="s">
        <v>37</v>
      </c>
      <c r="M23" s="61" t="s">
        <v>38</v>
      </c>
      <c r="N23" s="61" t="s">
        <v>39</v>
      </c>
      <c r="O23" s="61" t="s">
        <v>40</v>
      </c>
      <c r="P23" s="61" t="s">
        <v>41</v>
      </c>
      <c r="Q23" s="60" t="s">
        <v>42</v>
      </c>
      <c r="R23" s="62"/>
      <c r="S23" s="170" t="s">
        <v>66</v>
      </c>
      <c r="T23" s="171"/>
      <c r="U23" s="171"/>
      <c r="V23" s="171"/>
      <c r="W23" s="171"/>
      <c r="X23" s="171"/>
      <c r="Y23" s="171"/>
      <c r="Z23" s="171"/>
      <c r="AA23" s="172"/>
      <c r="AB23" s="40"/>
    </row>
    <row r="24" spans="1:28" ht="4.5" customHeight="1">
      <c r="A24" s="38"/>
      <c r="B24" s="63"/>
      <c r="C24" s="63"/>
      <c r="D24" s="63"/>
      <c r="E24" s="39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62"/>
      <c r="S24" s="173"/>
      <c r="T24" s="174"/>
      <c r="U24" s="174"/>
      <c r="V24" s="174"/>
      <c r="W24" s="174"/>
      <c r="X24" s="174"/>
      <c r="Y24" s="174"/>
      <c r="Z24" s="174"/>
      <c r="AA24" s="175"/>
      <c r="AB24" s="40"/>
    </row>
    <row r="25" spans="1:28" ht="14.25">
      <c r="A25" s="38"/>
      <c r="B25" s="179" t="s">
        <v>43</v>
      </c>
      <c r="C25" s="180"/>
      <c r="D25" s="181"/>
      <c r="E25" s="39"/>
      <c r="F25" s="87"/>
      <c r="G25" s="87"/>
      <c r="H25" s="87">
        <v>2</v>
      </c>
      <c r="I25" s="88"/>
      <c r="J25" s="88"/>
      <c r="K25" s="88">
        <v>7</v>
      </c>
      <c r="L25" s="88"/>
      <c r="M25" s="88"/>
      <c r="N25" s="88">
        <v>3</v>
      </c>
      <c r="O25" s="88"/>
      <c r="P25" s="88"/>
      <c r="Q25" s="88"/>
      <c r="R25" s="62">
        <v>58</v>
      </c>
      <c r="S25" s="173"/>
      <c r="T25" s="174"/>
      <c r="U25" s="174"/>
      <c r="V25" s="174"/>
      <c r="W25" s="174"/>
      <c r="X25" s="174"/>
      <c r="Y25" s="174"/>
      <c r="Z25" s="174"/>
      <c r="AA25" s="175"/>
      <c r="AB25" s="40"/>
    </row>
    <row r="26" spans="1:28" ht="14.25">
      <c r="A26" s="38"/>
      <c r="B26" s="182" t="s">
        <v>44</v>
      </c>
      <c r="C26" s="183"/>
      <c r="D26" s="184"/>
      <c r="E26" s="39">
        <v>0</v>
      </c>
      <c r="F26" s="89"/>
      <c r="G26" s="89"/>
      <c r="H26" s="89">
        <v>2</v>
      </c>
      <c r="I26" s="90"/>
      <c r="J26" s="90"/>
      <c r="K26" s="90">
        <v>7</v>
      </c>
      <c r="L26" s="90"/>
      <c r="M26" s="90"/>
      <c r="N26" s="90">
        <v>3</v>
      </c>
      <c r="O26" s="90"/>
      <c r="P26" s="90"/>
      <c r="Q26" s="90"/>
      <c r="R26" s="62"/>
      <c r="S26" s="173"/>
      <c r="T26" s="174"/>
      <c r="U26" s="174"/>
      <c r="V26" s="174"/>
      <c r="W26" s="174"/>
      <c r="X26" s="174"/>
      <c r="Y26" s="174"/>
      <c r="Z26" s="174"/>
      <c r="AA26" s="175"/>
      <c r="AB26" s="40"/>
    </row>
    <row r="27" spans="1:28" ht="4.5" customHeight="1">
      <c r="A27" s="38"/>
      <c r="B27" s="39"/>
      <c r="C27" s="39"/>
      <c r="D27" s="39"/>
      <c r="E27" s="39"/>
      <c r="F27" s="64"/>
      <c r="G27" s="65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2"/>
      <c r="S27" s="173"/>
      <c r="T27" s="174"/>
      <c r="U27" s="174"/>
      <c r="V27" s="174"/>
      <c r="W27" s="174"/>
      <c r="X27" s="174"/>
      <c r="Y27" s="174"/>
      <c r="Z27" s="174"/>
      <c r="AA27" s="175"/>
      <c r="AB27" s="40"/>
    </row>
    <row r="28" spans="1:28" ht="15" customHeight="1">
      <c r="A28" s="38"/>
      <c r="B28" s="185" t="s">
        <v>45</v>
      </c>
      <c r="C28" s="186"/>
      <c r="D28" s="187"/>
      <c r="E28" s="66"/>
      <c r="F28" s="67">
        <f>Q28</f>
        <v>0.9</v>
      </c>
      <c r="G28" s="67">
        <f>Q28</f>
        <v>0.9</v>
      </c>
      <c r="H28" s="70">
        <f>Q28</f>
        <v>0.9</v>
      </c>
      <c r="I28" s="67">
        <f>Q28</f>
        <v>0.9</v>
      </c>
      <c r="J28" s="67">
        <f>Q28</f>
        <v>0.9</v>
      </c>
      <c r="K28" s="70">
        <f>Q28</f>
        <v>0.9</v>
      </c>
      <c r="L28" s="67">
        <f>Q28</f>
        <v>0.9</v>
      </c>
      <c r="M28" s="67">
        <f>Q28</f>
        <v>0.9</v>
      </c>
      <c r="N28" s="70">
        <f>Q28</f>
        <v>0.9</v>
      </c>
      <c r="O28" s="67">
        <f>Q28</f>
        <v>0.9</v>
      </c>
      <c r="P28" s="67">
        <f>Q28</f>
        <v>0.9</v>
      </c>
      <c r="Q28" s="70">
        <f>AA17</f>
        <v>0.9</v>
      </c>
      <c r="R28" s="62"/>
      <c r="S28" s="173"/>
      <c r="T28" s="174"/>
      <c r="U28" s="174"/>
      <c r="V28" s="174"/>
      <c r="W28" s="174"/>
      <c r="X28" s="174"/>
      <c r="Y28" s="174"/>
      <c r="Z28" s="174"/>
      <c r="AA28" s="175"/>
      <c r="AB28" s="40"/>
    </row>
    <row r="29" spans="1:28" ht="4.5" customHeight="1">
      <c r="A29" s="38"/>
      <c r="B29" s="188"/>
      <c r="C29" s="188"/>
      <c r="D29" s="188"/>
      <c r="E29" s="66"/>
      <c r="F29" s="68"/>
      <c r="G29" s="68"/>
      <c r="H29" s="91"/>
      <c r="I29" s="68"/>
      <c r="J29" s="68"/>
      <c r="K29" s="91"/>
      <c r="L29" s="68"/>
      <c r="M29" s="68"/>
      <c r="N29" s="91"/>
      <c r="O29" s="68"/>
      <c r="P29" s="68"/>
      <c r="Q29" s="91"/>
      <c r="R29" s="62"/>
      <c r="S29" s="173"/>
      <c r="T29" s="174"/>
      <c r="U29" s="174"/>
      <c r="V29" s="174"/>
      <c r="W29" s="174"/>
      <c r="X29" s="174"/>
      <c r="Y29" s="174"/>
      <c r="Z29" s="174"/>
      <c r="AA29" s="175"/>
      <c r="AB29" s="40"/>
    </row>
    <row r="30" spans="1:28" ht="15" customHeight="1">
      <c r="A30" s="38"/>
      <c r="B30" s="185" t="s">
        <v>46</v>
      </c>
      <c r="C30" s="186"/>
      <c r="D30" s="187"/>
      <c r="E30" s="66"/>
      <c r="F30" s="67">
        <f>Q30</f>
        <v>0.8</v>
      </c>
      <c r="G30" s="67">
        <f>Q30</f>
        <v>0.8</v>
      </c>
      <c r="H30" s="70">
        <f>Q30</f>
        <v>0.8</v>
      </c>
      <c r="I30" s="67">
        <f>Q30</f>
        <v>0.8</v>
      </c>
      <c r="J30" s="67">
        <f>Q30</f>
        <v>0.8</v>
      </c>
      <c r="K30" s="70">
        <f>Q30</f>
        <v>0.8</v>
      </c>
      <c r="L30" s="67">
        <f>Q30</f>
        <v>0.8</v>
      </c>
      <c r="M30" s="67">
        <f>Q30</f>
        <v>0.8</v>
      </c>
      <c r="N30" s="70">
        <f>Q30</f>
        <v>0.8</v>
      </c>
      <c r="O30" s="67">
        <f>Q30</f>
        <v>0.8</v>
      </c>
      <c r="P30" s="67">
        <f>Q30</f>
        <v>0.8</v>
      </c>
      <c r="Q30" s="70">
        <f>AA19</f>
        <v>0.8</v>
      </c>
      <c r="R30" s="62"/>
      <c r="S30" s="173"/>
      <c r="T30" s="174"/>
      <c r="U30" s="174"/>
      <c r="V30" s="174"/>
      <c r="W30" s="174"/>
      <c r="X30" s="174"/>
      <c r="Y30" s="174"/>
      <c r="Z30" s="174"/>
      <c r="AA30" s="175"/>
      <c r="AB30" s="40"/>
    </row>
    <row r="31" spans="1:28" ht="4.5" customHeight="1">
      <c r="A31" s="38"/>
      <c r="B31" s="66"/>
      <c r="C31" s="66"/>
      <c r="D31" s="66"/>
      <c r="E31" s="66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2"/>
      <c r="R31" s="62"/>
      <c r="S31" s="173"/>
      <c r="T31" s="174"/>
      <c r="U31" s="174"/>
      <c r="V31" s="174"/>
      <c r="W31" s="174"/>
      <c r="X31" s="174"/>
      <c r="Y31" s="174"/>
      <c r="Z31" s="174"/>
      <c r="AA31" s="175"/>
      <c r="AB31" s="40"/>
    </row>
    <row r="32" spans="1:28" ht="15">
      <c r="A32" s="38"/>
      <c r="B32" s="189" t="s">
        <v>47</v>
      </c>
      <c r="C32" s="190"/>
      <c r="D32" s="191"/>
      <c r="E32" s="66"/>
      <c r="F32" s="67" t="e">
        <f aca="true" t="shared" si="0" ref="F32:R32">F25/F26</f>
        <v>#DIV/0!</v>
      </c>
      <c r="G32" s="67" t="e">
        <f t="shared" si="0"/>
        <v>#DIV/0!</v>
      </c>
      <c r="H32" s="67">
        <f t="shared" si="0"/>
        <v>1</v>
      </c>
      <c r="I32" s="67" t="e">
        <f t="shared" si="0"/>
        <v>#DIV/0!</v>
      </c>
      <c r="J32" s="67" t="e">
        <f t="shared" si="0"/>
        <v>#DIV/0!</v>
      </c>
      <c r="K32" s="67">
        <f t="shared" si="0"/>
        <v>1</v>
      </c>
      <c r="L32" s="67" t="e">
        <f t="shared" si="0"/>
        <v>#DIV/0!</v>
      </c>
      <c r="M32" s="67" t="e">
        <f t="shared" si="0"/>
        <v>#DIV/0!</v>
      </c>
      <c r="N32" s="67">
        <f t="shared" si="0"/>
        <v>1</v>
      </c>
      <c r="O32" s="67" t="e">
        <f t="shared" si="0"/>
        <v>#DIV/0!</v>
      </c>
      <c r="P32" s="67" t="e">
        <f t="shared" si="0"/>
        <v>#DIV/0!</v>
      </c>
      <c r="Q32" s="67" t="e">
        <f t="shared" si="0"/>
        <v>#DIV/0!</v>
      </c>
      <c r="R32" s="67" t="e">
        <f t="shared" si="0"/>
        <v>#DIV/0!</v>
      </c>
      <c r="S32" s="176"/>
      <c r="T32" s="177"/>
      <c r="U32" s="177"/>
      <c r="V32" s="177"/>
      <c r="W32" s="177"/>
      <c r="X32" s="177"/>
      <c r="Y32" s="177"/>
      <c r="Z32" s="177"/>
      <c r="AA32" s="178"/>
      <c r="AB32" s="40"/>
    </row>
    <row r="33" spans="1:28" ht="4.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40"/>
    </row>
    <row r="34" spans="1:28" ht="345" customHeight="1">
      <c r="A34" s="38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40"/>
    </row>
    <row r="35" spans="1:28" ht="4.5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</row>
    <row r="36" spans="1:28" ht="4.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</row>
    <row r="37" spans="1:28" ht="15" customHeight="1">
      <c r="A37" s="38"/>
      <c r="B37" s="198"/>
      <c r="C37" s="55"/>
      <c r="D37" s="71" t="s">
        <v>48</v>
      </c>
      <c r="E37" s="72"/>
      <c r="F37" s="72"/>
      <c r="G37" s="72"/>
      <c r="H37" s="72"/>
      <c r="I37" s="73"/>
      <c r="J37" s="201" t="s">
        <v>49</v>
      </c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3"/>
      <c r="AB37" s="40"/>
    </row>
    <row r="38" spans="1:28" ht="113.25" customHeight="1">
      <c r="A38" s="38"/>
      <c r="B38" s="199"/>
      <c r="C38" s="74"/>
      <c r="D38" s="204" t="s">
        <v>80</v>
      </c>
      <c r="E38" s="205"/>
      <c r="F38" s="205"/>
      <c r="G38" s="205"/>
      <c r="H38" s="205"/>
      <c r="I38" s="206"/>
      <c r="J38" s="204" t="s">
        <v>81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6"/>
      <c r="AB38" s="40"/>
    </row>
    <row r="39" spans="1:28" ht="15" customHeight="1">
      <c r="A39" s="38"/>
      <c r="B39" s="199"/>
      <c r="C39" s="74"/>
      <c r="D39" s="207" t="s">
        <v>50</v>
      </c>
      <c r="E39" s="208"/>
      <c r="F39" s="208"/>
      <c r="G39" s="208"/>
      <c r="H39" s="208"/>
      <c r="I39" s="209"/>
      <c r="J39" s="207" t="s">
        <v>51</v>
      </c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9"/>
      <c r="AB39" s="40"/>
    </row>
    <row r="40" spans="1:28" ht="30" customHeight="1">
      <c r="A40" s="38"/>
      <c r="B40" s="199"/>
      <c r="C40" s="74"/>
      <c r="D40" s="210" t="s">
        <v>86</v>
      </c>
      <c r="E40" s="211"/>
      <c r="F40" s="211"/>
      <c r="G40" s="211"/>
      <c r="H40" s="211"/>
      <c r="I40" s="212"/>
      <c r="J40" s="213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5"/>
      <c r="AB40" s="40"/>
    </row>
    <row r="41" spans="1:28" ht="15" customHeight="1">
      <c r="A41" s="38"/>
      <c r="B41" s="199"/>
      <c r="C41" s="74"/>
      <c r="D41" s="166" t="s">
        <v>0</v>
      </c>
      <c r="E41" s="166"/>
      <c r="F41" s="166"/>
      <c r="G41" s="166"/>
      <c r="H41" s="166"/>
      <c r="I41" s="166"/>
      <c r="J41" s="216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8"/>
      <c r="AB41" s="40"/>
    </row>
    <row r="42" spans="1:28" ht="27.75" customHeight="1">
      <c r="A42" s="38"/>
      <c r="B42" s="200"/>
      <c r="C42" s="74"/>
      <c r="D42" s="192" t="str">
        <f>'Tablero de Indicadores'!M18</f>
        <v>Secretario General - Director Administrativo de Talento Humano</v>
      </c>
      <c r="E42" s="193"/>
      <c r="F42" s="193"/>
      <c r="G42" s="193"/>
      <c r="H42" s="193"/>
      <c r="I42" s="194"/>
      <c r="J42" s="21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1"/>
      <c r="AB42" s="40"/>
    </row>
    <row r="43" spans="1:28" ht="5.25" customHeight="1" thickBot="1">
      <c r="A43" s="75"/>
      <c r="B43" s="76"/>
      <c r="C43" s="77"/>
      <c r="D43" s="78"/>
      <c r="E43" s="78"/>
      <c r="F43" s="78"/>
      <c r="G43" s="78"/>
      <c r="H43" s="78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58"/>
      <c r="Y43" s="79"/>
      <c r="Z43" s="79"/>
      <c r="AA43" s="79"/>
      <c r="AB43" s="59"/>
    </row>
    <row r="44" spans="1:28" ht="4.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</row>
    <row r="45" spans="1:28" ht="4.5" customHeight="1" thickBo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</row>
    <row r="46" ht="14.25"/>
    <row r="47" ht="12" customHeight="1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selectLockedCells="1"/>
  <mergeCells count="30">
    <mergeCell ref="D42:I42"/>
    <mergeCell ref="B34:AA34"/>
    <mergeCell ref="B37:B42"/>
    <mergeCell ref="J37:AA37"/>
    <mergeCell ref="D38:I38"/>
    <mergeCell ref="J38:AA38"/>
    <mergeCell ref="D39:I39"/>
    <mergeCell ref="J39:AA39"/>
    <mergeCell ref="D40:I40"/>
    <mergeCell ref="J40:AA42"/>
    <mergeCell ref="S23:AA32"/>
    <mergeCell ref="B25:D25"/>
    <mergeCell ref="B26:D26"/>
    <mergeCell ref="B28:D28"/>
    <mergeCell ref="B29:D29"/>
    <mergeCell ref="B30:D30"/>
    <mergeCell ref="B32:D32"/>
    <mergeCell ref="B17:D17"/>
    <mergeCell ref="F17:Q17"/>
    <mergeCell ref="B19:D19"/>
    <mergeCell ref="F19:Q19"/>
    <mergeCell ref="D41:I41"/>
    <mergeCell ref="B23:D23"/>
    <mergeCell ref="B11:D11"/>
    <mergeCell ref="F11:AA11"/>
    <mergeCell ref="B13:D13"/>
    <mergeCell ref="F13:Q13"/>
    <mergeCell ref="Y13:AA13"/>
    <mergeCell ref="B15:D15"/>
    <mergeCell ref="F15:Q15"/>
  </mergeCells>
  <conditionalFormatting sqref="W15">
    <cfRule type="colorScale" priority="73" dxfId="22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32">
    <cfRule type="cellIs" priority="34" dxfId="2" operator="lessThan" stopIfTrue="1">
      <formula>F$30</formula>
    </cfRule>
    <cfRule type="cellIs" priority="35" dxfId="1" operator="greaterThan" stopIfTrue="1">
      <formula>F$28</formula>
    </cfRule>
    <cfRule type="cellIs" priority="36" dxfId="0" operator="between" stopIfTrue="1">
      <formula>F$30</formula>
      <formula>F$28</formula>
    </cfRule>
  </conditionalFormatting>
  <conditionalFormatting sqref="G32">
    <cfRule type="cellIs" priority="31" dxfId="2" operator="lessThan" stopIfTrue="1">
      <formula>G$30</formula>
    </cfRule>
    <cfRule type="cellIs" priority="32" dxfId="1" operator="greaterThan" stopIfTrue="1">
      <formula>G$28</formula>
    </cfRule>
    <cfRule type="cellIs" priority="33" dxfId="0" operator="between" stopIfTrue="1">
      <formula>G$30</formula>
      <formula>G$28</formula>
    </cfRule>
  </conditionalFormatting>
  <conditionalFormatting sqref="H32">
    <cfRule type="cellIs" priority="28" dxfId="2" operator="lessThan" stopIfTrue="1">
      <formula>H$30</formula>
    </cfRule>
    <cfRule type="cellIs" priority="29" dxfId="1" operator="greaterThan" stopIfTrue="1">
      <formula>H$28</formula>
    </cfRule>
    <cfRule type="cellIs" priority="30" dxfId="0" operator="between" stopIfTrue="1">
      <formula>H$30</formula>
      <formula>H$28</formula>
    </cfRule>
  </conditionalFormatting>
  <conditionalFormatting sqref="I32">
    <cfRule type="cellIs" priority="25" dxfId="2" operator="lessThan" stopIfTrue="1">
      <formula>I$30</formula>
    </cfRule>
    <cfRule type="cellIs" priority="26" dxfId="1" operator="greaterThan" stopIfTrue="1">
      <formula>I$28</formula>
    </cfRule>
    <cfRule type="cellIs" priority="27" dxfId="0" operator="between" stopIfTrue="1">
      <formula>I$30</formula>
      <formula>I$28</formula>
    </cfRule>
  </conditionalFormatting>
  <conditionalFormatting sqref="J32">
    <cfRule type="cellIs" priority="22" dxfId="2" operator="lessThan" stopIfTrue="1">
      <formula>J$30</formula>
    </cfRule>
    <cfRule type="cellIs" priority="23" dxfId="1" operator="greaterThan" stopIfTrue="1">
      <formula>J$28</formula>
    </cfRule>
    <cfRule type="cellIs" priority="24" dxfId="0" operator="between" stopIfTrue="1">
      <formula>J$30</formula>
      <formula>J$28</formula>
    </cfRule>
  </conditionalFormatting>
  <conditionalFormatting sqref="K32">
    <cfRule type="cellIs" priority="19" dxfId="2" operator="lessThan" stopIfTrue="1">
      <formula>K$30</formula>
    </cfRule>
    <cfRule type="cellIs" priority="20" dxfId="1" operator="greaterThan" stopIfTrue="1">
      <formula>K$28</formula>
    </cfRule>
    <cfRule type="cellIs" priority="21" dxfId="0" operator="between" stopIfTrue="1">
      <formula>K$30</formula>
      <formula>K$28</formula>
    </cfRule>
  </conditionalFormatting>
  <conditionalFormatting sqref="L32">
    <cfRule type="cellIs" priority="16" dxfId="2" operator="lessThan" stopIfTrue="1">
      <formula>L$30</formula>
    </cfRule>
    <cfRule type="cellIs" priority="17" dxfId="1" operator="greaterThan" stopIfTrue="1">
      <formula>L$28</formula>
    </cfRule>
    <cfRule type="cellIs" priority="18" dxfId="0" operator="between" stopIfTrue="1">
      <formula>L$30</formula>
      <formula>L$28</formula>
    </cfRule>
  </conditionalFormatting>
  <conditionalFormatting sqref="M32">
    <cfRule type="cellIs" priority="13" dxfId="2" operator="lessThan" stopIfTrue="1">
      <formula>M$30</formula>
    </cfRule>
    <cfRule type="cellIs" priority="14" dxfId="1" operator="greaterThan" stopIfTrue="1">
      <formula>M$28</formula>
    </cfRule>
    <cfRule type="cellIs" priority="15" dxfId="0" operator="between" stopIfTrue="1">
      <formula>M$30</formula>
      <formula>M$28</formula>
    </cfRule>
  </conditionalFormatting>
  <conditionalFormatting sqref="N32">
    <cfRule type="cellIs" priority="10" dxfId="2" operator="lessThan" stopIfTrue="1">
      <formula>N$30</formula>
    </cfRule>
    <cfRule type="cellIs" priority="11" dxfId="1" operator="greaterThan" stopIfTrue="1">
      <formula>N$28</formula>
    </cfRule>
    <cfRule type="cellIs" priority="12" dxfId="0" operator="between" stopIfTrue="1">
      <formula>N$30</formula>
      <formula>N$28</formula>
    </cfRule>
  </conditionalFormatting>
  <conditionalFormatting sqref="O32">
    <cfRule type="cellIs" priority="7" dxfId="2" operator="lessThan" stopIfTrue="1">
      <formula>O$30</formula>
    </cfRule>
    <cfRule type="cellIs" priority="8" dxfId="1" operator="greaterThan" stopIfTrue="1">
      <formula>O$28</formula>
    </cfRule>
    <cfRule type="cellIs" priority="9" dxfId="0" operator="between" stopIfTrue="1">
      <formula>O$30</formula>
      <formula>O$28</formula>
    </cfRule>
  </conditionalFormatting>
  <conditionalFormatting sqref="P32">
    <cfRule type="cellIs" priority="4" dxfId="2" operator="lessThan" stopIfTrue="1">
      <formula>P$30</formula>
    </cfRule>
    <cfRule type="cellIs" priority="5" dxfId="1" operator="greaterThan" stopIfTrue="1">
      <formula>P$28</formula>
    </cfRule>
    <cfRule type="cellIs" priority="6" dxfId="0" operator="between" stopIfTrue="1">
      <formula>P$30</formula>
      <formula>P$28</formula>
    </cfRule>
  </conditionalFormatting>
  <conditionalFormatting sqref="Q32">
    <cfRule type="cellIs" priority="1" dxfId="2" operator="lessThan" stopIfTrue="1">
      <formula>Q$30</formula>
    </cfRule>
    <cfRule type="cellIs" priority="2" dxfId="1" operator="greaterThan" stopIfTrue="1">
      <formula>Q$28</formula>
    </cfRule>
    <cfRule type="cellIs" priority="3" dxfId="0" operator="between" stopIfTrue="1">
      <formula>Q$30</formula>
      <formula>Q$28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paperSize="120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70" zoomScaleNormal="70" zoomScalePageLayoutView="82" workbookViewId="0" topLeftCell="A1">
      <selection activeCell="F15" sqref="F15:Q15"/>
    </sheetView>
  </sheetViews>
  <sheetFormatPr defaultColWidth="0" defaultRowHeight="14.25" customHeight="1" zeroHeight="1"/>
  <cols>
    <col min="1" max="1" width="0.85546875" style="33" customWidth="1"/>
    <col min="2" max="2" width="16.7109375" style="33" customWidth="1"/>
    <col min="3" max="3" width="0.85546875" style="33" customWidth="1"/>
    <col min="4" max="4" width="13.7109375" style="33" customWidth="1"/>
    <col min="5" max="5" width="0.85546875" style="33" customWidth="1"/>
    <col min="6" max="17" width="8.7109375" style="33" customWidth="1"/>
    <col min="18" max="18" width="0.85546875" style="33" customWidth="1"/>
    <col min="19" max="19" width="18.57421875" style="33" customWidth="1"/>
    <col min="20" max="20" width="0.85546875" style="33" customWidth="1"/>
    <col min="21" max="21" width="13.7109375" style="33" customWidth="1"/>
    <col min="22" max="22" width="0.85546875" style="33" customWidth="1"/>
    <col min="23" max="23" width="20.57421875" style="33" customWidth="1"/>
    <col min="24" max="24" width="0.85546875" style="33" customWidth="1"/>
    <col min="25" max="25" width="7.57421875" style="33" customWidth="1"/>
    <col min="26" max="26" width="0.85546875" style="33" customWidth="1"/>
    <col min="27" max="27" width="7.7109375" style="33" customWidth="1"/>
    <col min="28" max="28" width="0.85546875" style="33" customWidth="1"/>
    <col min="29" max="29" width="4.00390625" style="33" customWidth="1"/>
    <col min="30" max="16384" width="0" style="33" hidden="1" customWidth="1"/>
  </cols>
  <sheetData>
    <row r="1" spans="1:28" ht="2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24:28" ht="14.25">
      <c r="X2" s="34"/>
      <c r="Y2" s="34"/>
      <c r="Z2" s="34"/>
      <c r="AA2" s="34"/>
      <c r="AB2" s="34"/>
    </row>
    <row r="3" spans="24:28" ht="14.25">
      <c r="X3" s="34"/>
      <c r="Y3" s="34"/>
      <c r="Z3" s="34"/>
      <c r="AA3" s="34"/>
      <c r="AB3" s="34"/>
    </row>
    <row r="4" spans="24:28" ht="14.25">
      <c r="X4" s="34"/>
      <c r="Y4" s="34"/>
      <c r="Z4" s="34"/>
      <c r="AA4" s="34"/>
      <c r="AB4" s="34"/>
    </row>
    <row r="5" spans="24:28" ht="14.25">
      <c r="X5" s="34"/>
      <c r="Y5" s="34"/>
      <c r="Z5" s="34"/>
      <c r="AA5" s="34"/>
      <c r="AB5" s="34"/>
    </row>
    <row r="6" spans="1:28" ht="2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24:28" ht="14.25">
      <c r="X7" s="34"/>
      <c r="Y7" s="34"/>
      <c r="Z7" s="34"/>
      <c r="AA7" s="34"/>
      <c r="AB7" s="34"/>
    </row>
    <row r="8" spans="24:28" ht="14.25">
      <c r="X8" s="34"/>
      <c r="Y8" s="34"/>
      <c r="Z8" s="34"/>
      <c r="AA8" s="34"/>
      <c r="AB8" s="34"/>
    </row>
    <row r="9" ht="9" customHeight="1" thickBot="1"/>
    <row r="10" spans="1:28" ht="5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</row>
    <row r="11" spans="1:28" ht="28.5" customHeight="1">
      <c r="A11" s="38"/>
      <c r="B11" s="145" t="s">
        <v>6</v>
      </c>
      <c r="C11" s="146"/>
      <c r="D11" s="147"/>
      <c r="E11" s="39"/>
      <c r="F11" s="148" t="str">
        <f>'Tablero de Indicadores'!D19</f>
        <v>Porcentaje de certificaciones expedidas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B11" s="40"/>
    </row>
    <row r="12" spans="1:28" ht="4.5" customHeight="1">
      <c r="A12" s="38"/>
      <c r="B12" s="41"/>
      <c r="C12" s="41"/>
      <c r="D12" s="4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</row>
    <row r="13" spans="1:28" ht="30" customHeight="1">
      <c r="A13" s="38"/>
      <c r="B13" s="151" t="s">
        <v>19</v>
      </c>
      <c r="C13" s="152"/>
      <c r="D13" s="153"/>
      <c r="E13" s="39"/>
      <c r="F13" s="154" t="str">
        <f>'Tablero de Indicadores'!D10</f>
        <v>ADMINISTRACIÓN INSTITUCIONAL  -  TALENTO HUMANO 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  <c r="R13" s="42"/>
      <c r="S13" s="43" t="s">
        <v>3</v>
      </c>
      <c r="T13" s="42"/>
      <c r="U13" s="44">
        <f>'Tablero de Indicadores'!G19</f>
        <v>1</v>
      </c>
      <c r="V13" s="42"/>
      <c r="W13" s="45" t="s">
        <v>20</v>
      </c>
      <c r="X13" s="39"/>
      <c r="Y13" s="157" t="s">
        <v>21</v>
      </c>
      <c r="Z13" s="158"/>
      <c r="AA13" s="159"/>
      <c r="AB13" s="40"/>
    </row>
    <row r="14" spans="1:28" ht="4.5" customHeight="1">
      <c r="A14" s="38"/>
      <c r="B14" s="41"/>
      <c r="C14" s="41"/>
      <c r="D14" s="4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</row>
    <row r="15" spans="1:28" ht="34.5" customHeight="1">
      <c r="A15" s="38"/>
      <c r="B15" s="151" t="s">
        <v>22</v>
      </c>
      <c r="C15" s="152"/>
      <c r="D15" s="160"/>
      <c r="E15" s="39"/>
      <c r="F15" s="161" t="str">
        <f>'Tablero de Indicadores'!E19</f>
        <v>Número de certificaciones expedidas / número de solicitudes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39"/>
      <c r="S15" s="46" t="s">
        <v>23</v>
      </c>
      <c r="T15" s="39"/>
      <c r="U15" s="47" t="str">
        <f>'Tablero de Indicadores'!L20</f>
        <v>Anual</v>
      </c>
      <c r="V15" s="39"/>
      <c r="W15" s="48" t="s">
        <v>24</v>
      </c>
      <c r="X15" s="39"/>
      <c r="Y15" s="49" t="s">
        <v>52</v>
      </c>
      <c r="Z15" s="50"/>
      <c r="AA15" s="49">
        <f>'Tablero de Indicadores'!H19</f>
        <v>0.9</v>
      </c>
      <c r="AB15" s="40"/>
    </row>
    <row r="16" spans="1:28" ht="4.5" customHeight="1">
      <c r="A16" s="38"/>
      <c r="B16" s="41"/>
      <c r="C16" s="41"/>
      <c r="D16" s="4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51"/>
      <c r="T16" s="39"/>
      <c r="U16" s="39"/>
      <c r="V16" s="39"/>
      <c r="W16" s="42"/>
      <c r="X16" s="39"/>
      <c r="Y16" s="52"/>
      <c r="Z16" s="52"/>
      <c r="AA16" s="50"/>
      <c r="AB16" s="40"/>
    </row>
    <row r="17" spans="1:28" ht="30" customHeight="1">
      <c r="A17" s="38"/>
      <c r="B17" s="145" t="s">
        <v>25</v>
      </c>
      <c r="C17" s="146"/>
      <c r="D17" s="164"/>
      <c r="E17" s="39"/>
      <c r="F17" s="161" t="str">
        <f>'Tablero de Indicadores'!F20</f>
        <v>%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39"/>
      <c r="S17" s="46" t="s">
        <v>7</v>
      </c>
      <c r="T17" s="39"/>
      <c r="U17" s="47" t="str">
        <f>'Tablero de Indicadores'!C20</f>
        <v>Efectividad</v>
      </c>
      <c r="V17" s="39"/>
      <c r="W17" s="53" t="s">
        <v>26</v>
      </c>
      <c r="X17" s="39"/>
      <c r="Y17" s="49">
        <f>'Tablero de Indicadores'!I19</f>
        <v>0.8</v>
      </c>
      <c r="Z17" s="50"/>
      <c r="AA17" s="49">
        <f>'Tablero de Indicadores'!J19</f>
        <v>0.9</v>
      </c>
      <c r="AB17" s="40"/>
    </row>
    <row r="18" spans="1:28" ht="4.5" customHeight="1">
      <c r="A18" s="38"/>
      <c r="B18" s="41"/>
      <c r="C18" s="41"/>
      <c r="D18" s="4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52"/>
      <c r="Z18" s="52"/>
      <c r="AA18" s="50"/>
      <c r="AB18" s="40"/>
    </row>
    <row r="19" spans="1:28" ht="30" customHeight="1">
      <c r="A19" s="38"/>
      <c r="B19" s="145" t="s">
        <v>27</v>
      </c>
      <c r="C19" s="146"/>
      <c r="D19" s="165"/>
      <c r="E19" s="39"/>
      <c r="F19" s="161" t="str">
        <f>'Tablero de Indicadores'!M20</f>
        <v>Secretario General - Director Administrativo de Talento Humano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3"/>
      <c r="R19" s="39"/>
      <c r="S19" s="54" t="s">
        <v>28</v>
      </c>
      <c r="T19" s="55"/>
      <c r="U19" s="110">
        <f>'Tablero de Indicadores'!I10</f>
        <v>2015</v>
      </c>
      <c r="V19" s="55"/>
      <c r="W19" s="56" t="s">
        <v>29</v>
      </c>
      <c r="X19" s="39"/>
      <c r="Y19" s="49" t="s">
        <v>53</v>
      </c>
      <c r="Z19" s="50"/>
      <c r="AA19" s="49">
        <f>'Tablero de Indicadores'!K19</f>
        <v>0.8</v>
      </c>
      <c r="AB19" s="40"/>
    </row>
    <row r="20" spans="1:28" ht="4.5" customHeight="1" thickBo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</row>
    <row r="21" spans="1:28" ht="3.75" customHeight="1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ht="4.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</row>
    <row r="23" spans="1:28" ht="33" customHeight="1">
      <c r="A23" s="38"/>
      <c r="B23" s="167" t="s">
        <v>30</v>
      </c>
      <c r="C23" s="168"/>
      <c r="D23" s="169"/>
      <c r="E23" s="39"/>
      <c r="F23" s="60" t="s">
        <v>31</v>
      </c>
      <c r="G23" s="61" t="s">
        <v>32</v>
      </c>
      <c r="H23" s="61" t="s">
        <v>33</v>
      </c>
      <c r="I23" s="61" t="s">
        <v>34</v>
      </c>
      <c r="J23" s="61" t="s">
        <v>35</v>
      </c>
      <c r="K23" s="60" t="s">
        <v>36</v>
      </c>
      <c r="L23" s="61" t="s">
        <v>37</v>
      </c>
      <c r="M23" s="61" t="s">
        <v>38</v>
      </c>
      <c r="N23" s="61" t="s">
        <v>39</v>
      </c>
      <c r="O23" s="61" t="s">
        <v>40</v>
      </c>
      <c r="P23" s="61" t="s">
        <v>41</v>
      </c>
      <c r="Q23" s="60" t="s">
        <v>42</v>
      </c>
      <c r="R23" s="62"/>
      <c r="S23" s="170" t="s">
        <v>82</v>
      </c>
      <c r="T23" s="171"/>
      <c r="U23" s="171"/>
      <c r="V23" s="171"/>
      <c r="W23" s="171"/>
      <c r="X23" s="171"/>
      <c r="Y23" s="171"/>
      <c r="Z23" s="171"/>
      <c r="AA23" s="172"/>
      <c r="AB23" s="40"/>
    </row>
    <row r="24" spans="1:28" ht="4.5" customHeight="1">
      <c r="A24" s="38"/>
      <c r="B24" s="63"/>
      <c r="C24" s="63"/>
      <c r="D24" s="63"/>
      <c r="E24" s="39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62"/>
      <c r="S24" s="173"/>
      <c r="T24" s="174"/>
      <c r="U24" s="174"/>
      <c r="V24" s="174"/>
      <c r="W24" s="174"/>
      <c r="X24" s="174"/>
      <c r="Y24" s="174"/>
      <c r="Z24" s="174"/>
      <c r="AA24" s="175"/>
      <c r="AB24" s="40"/>
    </row>
    <row r="25" spans="1:28" ht="14.25">
      <c r="A25" s="38"/>
      <c r="B25" s="179" t="s">
        <v>43</v>
      </c>
      <c r="C25" s="180"/>
      <c r="D25" s="181"/>
      <c r="E25" s="39"/>
      <c r="F25" s="87">
        <v>66</v>
      </c>
      <c r="G25" s="87">
        <v>87</v>
      </c>
      <c r="H25" s="87">
        <v>63</v>
      </c>
      <c r="I25" s="88">
        <v>70</v>
      </c>
      <c r="J25" s="88">
        <v>88</v>
      </c>
      <c r="K25" s="88"/>
      <c r="L25" s="101"/>
      <c r="M25" s="101"/>
      <c r="N25" s="88"/>
      <c r="O25" s="101"/>
      <c r="P25" s="101"/>
      <c r="Q25" s="88"/>
      <c r="R25" s="62"/>
      <c r="S25" s="173"/>
      <c r="T25" s="174"/>
      <c r="U25" s="174"/>
      <c r="V25" s="174"/>
      <c r="W25" s="174"/>
      <c r="X25" s="174"/>
      <c r="Y25" s="174"/>
      <c r="Z25" s="174"/>
      <c r="AA25" s="175"/>
      <c r="AB25" s="40"/>
    </row>
    <row r="26" spans="1:28" ht="14.25">
      <c r="A26" s="38"/>
      <c r="B26" s="182" t="s">
        <v>44</v>
      </c>
      <c r="C26" s="183"/>
      <c r="D26" s="184"/>
      <c r="E26" s="39">
        <v>0</v>
      </c>
      <c r="F26" s="89">
        <v>66</v>
      </c>
      <c r="G26" s="89">
        <v>87</v>
      </c>
      <c r="H26" s="89">
        <v>63</v>
      </c>
      <c r="I26" s="90">
        <v>70</v>
      </c>
      <c r="J26" s="90">
        <v>88</v>
      </c>
      <c r="K26" s="90"/>
      <c r="L26" s="102"/>
      <c r="M26" s="102"/>
      <c r="N26" s="90"/>
      <c r="O26" s="102"/>
      <c r="P26" s="102"/>
      <c r="Q26" s="90"/>
      <c r="R26" s="62"/>
      <c r="S26" s="173"/>
      <c r="T26" s="174"/>
      <c r="U26" s="174"/>
      <c r="V26" s="174"/>
      <c r="W26" s="174"/>
      <c r="X26" s="174"/>
      <c r="Y26" s="174"/>
      <c r="Z26" s="174"/>
      <c r="AA26" s="175"/>
      <c r="AB26" s="40"/>
    </row>
    <row r="27" spans="1:28" ht="4.5" customHeight="1">
      <c r="A27" s="38"/>
      <c r="B27" s="39"/>
      <c r="C27" s="39"/>
      <c r="D27" s="39"/>
      <c r="E27" s="39"/>
      <c r="F27" s="65"/>
      <c r="G27" s="65"/>
      <c r="H27" s="65"/>
      <c r="I27" s="65"/>
      <c r="J27" s="65"/>
      <c r="K27" s="64"/>
      <c r="L27" s="100"/>
      <c r="M27" s="100"/>
      <c r="N27" s="64"/>
      <c r="O27" s="100"/>
      <c r="P27" s="100"/>
      <c r="Q27" s="64"/>
      <c r="R27" s="62"/>
      <c r="S27" s="173"/>
      <c r="T27" s="174"/>
      <c r="U27" s="174"/>
      <c r="V27" s="174"/>
      <c r="W27" s="174"/>
      <c r="X27" s="174"/>
      <c r="Y27" s="174"/>
      <c r="Z27" s="174"/>
      <c r="AA27" s="175"/>
      <c r="AB27" s="40"/>
    </row>
    <row r="28" spans="1:28" ht="15" customHeight="1">
      <c r="A28" s="38"/>
      <c r="B28" s="185" t="s">
        <v>69</v>
      </c>
      <c r="C28" s="186"/>
      <c r="D28" s="187"/>
      <c r="E28" s="66"/>
      <c r="F28" s="105">
        <f>Q28</f>
        <v>0.9</v>
      </c>
      <c r="G28" s="105">
        <f>Q28</f>
        <v>0.9</v>
      </c>
      <c r="H28" s="105">
        <f>Q28</f>
        <v>0.9</v>
      </c>
      <c r="I28" s="105">
        <f>Q28</f>
        <v>0.9</v>
      </c>
      <c r="J28" s="105">
        <f>Q28</f>
        <v>0.9</v>
      </c>
      <c r="K28" s="104">
        <f>Q28</f>
        <v>0.9</v>
      </c>
      <c r="L28" s="104">
        <f>Q28</f>
        <v>0.9</v>
      </c>
      <c r="M28" s="104">
        <f>Q28</f>
        <v>0.9</v>
      </c>
      <c r="N28" s="104">
        <f>Q28</f>
        <v>0.9</v>
      </c>
      <c r="O28" s="104">
        <f>Q28</f>
        <v>0.9</v>
      </c>
      <c r="P28" s="104">
        <f>Q28</f>
        <v>0.9</v>
      </c>
      <c r="Q28" s="104">
        <f>AA15</f>
        <v>0.9</v>
      </c>
      <c r="R28" s="62"/>
      <c r="S28" s="173"/>
      <c r="T28" s="174"/>
      <c r="U28" s="174"/>
      <c r="V28" s="174"/>
      <c r="W28" s="174"/>
      <c r="X28" s="174"/>
      <c r="Y28" s="174"/>
      <c r="Z28" s="174"/>
      <c r="AA28" s="175"/>
      <c r="AB28" s="40"/>
    </row>
    <row r="29" spans="1:28" ht="4.5" customHeight="1">
      <c r="A29" s="38"/>
      <c r="B29" s="188"/>
      <c r="C29" s="188"/>
      <c r="D29" s="188"/>
      <c r="E29" s="66"/>
      <c r="F29" s="91"/>
      <c r="G29" s="91"/>
      <c r="H29" s="91"/>
      <c r="I29" s="91"/>
      <c r="J29" s="91"/>
      <c r="K29" s="68"/>
      <c r="L29" s="68"/>
      <c r="M29" s="68"/>
      <c r="N29" s="68"/>
      <c r="O29" s="68"/>
      <c r="P29" s="68"/>
      <c r="Q29" s="68"/>
      <c r="R29" s="62"/>
      <c r="S29" s="173"/>
      <c r="T29" s="174"/>
      <c r="U29" s="174"/>
      <c r="V29" s="174"/>
      <c r="W29" s="174"/>
      <c r="X29" s="174"/>
      <c r="Y29" s="174"/>
      <c r="Z29" s="174"/>
      <c r="AA29" s="175"/>
      <c r="AB29" s="40"/>
    </row>
    <row r="30" spans="1:28" ht="15" customHeight="1">
      <c r="A30" s="38"/>
      <c r="B30" s="185" t="s">
        <v>70</v>
      </c>
      <c r="C30" s="186"/>
      <c r="D30" s="187"/>
      <c r="E30" s="66"/>
      <c r="F30" s="105">
        <f>Q30</f>
        <v>0.8</v>
      </c>
      <c r="G30" s="105">
        <f>Q30</f>
        <v>0.8</v>
      </c>
      <c r="H30" s="105">
        <f>Q30</f>
        <v>0.8</v>
      </c>
      <c r="I30" s="105">
        <f>Q30</f>
        <v>0.8</v>
      </c>
      <c r="J30" s="105">
        <f>Q30</f>
        <v>0.8</v>
      </c>
      <c r="K30" s="104">
        <f>Q30</f>
        <v>0.8</v>
      </c>
      <c r="L30" s="104">
        <f>Q30</f>
        <v>0.8</v>
      </c>
      <c r="M30" s="104">
        <f>Q30</f>
        <v>0.8</v>
      </c>
      <c r="N30" s="104">
        <f>Q30</f>
        <v>0.8</v>
      </c>
      <c r="O30" s="104">
        <f>Q30</f>
        <v>0.8</v>
      </c>
      <c r="P30" s="104">
        <f>Q30</f>
        <v>0.8</v>
      </c>
      <c r="Q30" s="104">
        <f>AA19</f>
        <v>0.8</v>
      </c>
      <c r="R30" s="62"/>
      <c r="S30" s="173"/>
      <c r="T30" s="174"/>
      <c r="U30" s="174"/>
      <c r="V30" s="174"/>
      <c r="W30" s="174"/>
      <c r="X30" s="174"/>
      <c r="Y30" s="174"/>
      <c r="Z30" s="174"/>
      <c r="AA30" s="175"/>
      <c r="AB30" s="40"/>
    </row>
    <row r="31" spans="1:28" ht="4.5" customHeight="1">
      <c r="A31" s="38"/>
      <c r="B31" s="66"/>
      <c r="C31" s="66"/>
      <c r="D31" s="66"/>
      <c r="E31" s="66"/>
      <c r="F31" s="95"/>
      <c r="G31" s="95"/>
      <c r="H31" s="92"/>
      <c r="I31" s="95"/>
      <c r="J31" s="95"/>
      <c r="K31" s="92"/>
      <c r="L31" s="95"/>
      <c r="M31" s="95"/>
      <c r="N31" s="92"/>
      <c r="O31" s="95"/>
      <c r="P31" s="95"/>
      <c r="Q31" s="92"/>
      <c r="R31" s="62"/>
      <c r="S31" s="173"/>
      <c r="T31" s="174"/>
      <c r="U31" s="174"/>
      <c r="V31" s="174"/>
      <c r="W31" s="174"/>
      <c r="X31" s="174"/>
      <c r="Y31" s="174"/>
      <c r="Z31" s="174"/>
      <c r="AA31" s="175"/>
      <c r="AB31" s="40"/>
    </row>
    <row r="32" spans="1:28" ht="15">
      <c r="A32" s="38"/>
      <c r="B32" s="189" t="s">
        <v>47</v>
      </c>
      <c r="C32" s="190"/>
      <c r="D32" s="191"/>
      <c r="E32" s="66"/>
      <c r="F32" s="67">
        <f aca="true" t="shared" si="0" ref="F32:Q32">F25/F26</f>
        <v>1</v>
      </c>
      <c r="G32" s="67">
        <f t="shared" si="0"/>
        <v>1</v>
      </c>
      <c r="H32" s="67">
        <f t="shared" si="0"/>
        <v>1</v>
      </c>
      <c r="I32" s="67">
        <f t="shared" si="0"/>
        <v>1</v>
      </c>
      <c r="J32" s="67">
        <f t="shared" si="0"/>
        <v>1</v>
      </c>
      <c r="K32" s="67" t="e">
        <f t="shared" si="0"/>
        <v>#DIV/0!</v>
      </c>
      <c r="L32" s="67" t="e">
        <f t="shared" si="0"/>
        <v>#DIV/0!</v>
      </c>
      <c r="M32" s="67" t="e">
        <f t="shared" si="0"/>
        <v>#DIV/0!</v>
      </c>
      <c r="N32" s="67" t="e">
        <f t="shared" si="0"/>
        <v>#DIV/0!</v>
      </c>
      <c r="O32" s="67" t="e">
        <f t="shared" si="0"/>
        <v>#DIV/0!</v>
      </c>
      <c r="P32" s="67" t="e">
        <f t="shared" si="0"/>
        <v>#DIV/0!</v>
      </c>
      <c r="Q32" s="67" t="e">
        <f t="shared" si="0"/>
        <v>#DIV/0!</v>
      </c>
      <c r="R32" s="62"/>
      <c r="S32" s="176"/>
      <c r="T32" s="177"/>
      <c r="U32" s="177"/>
      <c r="V32" s="177"/>
      <c r="W32" s="177"/>
      <c r="X32" s="177"/>
      <c r="Y32" s="177"/>
      <c r="Z32" s="177"/>
      <c r="AA32" s="178"/>
      <c r="AB32" s="40"/>
    </row>
    <row r="33" spans="1:28" ht="4.5" customHeight="1">
      <c r="A33" s="38"/>
      <c r="B33" s="39"/>
      <c r="C33" s="39"/>
      <c r="D33" s="39"/>
      <c r="E33" s="39"/>
      <c r="F33" s="39"/>
      <c r="G33" s="39"/>
      <c r="H33" s="39"/>
      <c r="I33" s="103"/>
      <c r="J33" s="103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40"/>
    </row>
    <row r="34" spans="1:28" ht="345" customHeight="1">
      <c r="A34" s="38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40"/>
    </row>
    <row r="35" spans="1:28" ht="4.5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</row>
    <row r="36" spans="1:28" ht="4.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</row>
    <row r="37" spans="1:28" ht="15" customHeight="1">
      <c r="A37" s="38"/>
      <c r="B37" s="198"/>
      <c r="C37" s="55"/>
      <c r="D37" s="71" t="s">
        <v>48</v>
      </c>
      <c r="E37" s="72"/>
      <c r="F37" s="72"/>
      <c r="G37" s="72"/>
      <c r="H37" s="72"/>
      <c r="I37" s="73"/>
      <c r="J37" s="201" t="s">
        <v>49</v>
      </c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3"/>
      <c r="AB37" s="40"/>
    </row>
    <row r="38" spans="1:28" ht="112.5" customHeight="1">
      <c r="A38" s="38"/>
      <c r="B38" s="199"/>
      <c r="C38" s="74"/>
      <c r="D38" s="204" t="s">
        <v>80</v>
      </c>
      <c r="E38" s="205"/>
      <c r="F38" s="205"/>
      <c r="G38" s="205"/>
      <c r="H38" s="205"/>
      <c r="I38" s="206"/>
      <c r="J38" s="204" t="s">
        <v>83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6"/>
      <c r="AB38" s="40"/>
    </row>
    <row r="39" spans="1:28" ht="15" customHeight="1">
      <c r="A39" s="38"/>
      <c r="B39" s="199"/>
      <c r="C39" s="74"/>
      <c r="D39" s="207" t="s">
        <v>50</v>
      </c>
      <c r="E39" s="208"/>
      <c r="F39" s="208"/>
      <c r="G39" s="208"/>
      <c r="H39" s="208"/>
      <c r="I39" s="209"/>
      <c r="J39" s="207" t="s">
        <v>51</v>
      </c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9"/>
      <c r="AB39" s="40"/>
    </row>
    <row r="40" spans="1:28" ht="30" customHeight="1">
      <c r="A40" s="38"/>
      <c r="B40" s="199"/>
      <c r="C40" s="74"/>
      <c r="D40" s="210" t="s">
        <v>88</v>
      </c>
      <c r="E40" s="211"/>
      <c r="F40" s="211"/>
      <c r="G40" s="211"/>
      <c r="H40" s="211"/>
      <c r="I40" s="212"/>
      <c r="J40" s="213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5"/>
      <c r="AB40" s="40"/>
    </row>
    <row r="41" spans="1:28" ht="15" customHeight="1">
      <c r="A41" s="38"/>
      <c r="B41" s="199"/>
      <c r="C41" s="74"/>
      <c r="D41" s="166" t="s">
        <v>0</v>
      </c>
      <c r="E41" s="166"/>
      <c r="F41" s="166"/>
      <c r="G41" s="166"/>
      <c r="H41" s="166"/>
      <c r="I41" s="166"/>
      <c r="J41" s="216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8"/>
      <c r="AB41" s="40"/>
    </row>
    <row r="42" spans="1:28" ht="27.75" customHeight="1">
      <c r="A42" s="38"/>
      <c r="B42" s="200"/>
      <c r="C42" s="74"/>
      <c r="D42" s="192" t="str">
        <f>'Tablero de Indicadores'!M20</f>
        <v>Secretario General - Director Administrativo de Talento Humano</v>
      </c>
      <c r="E42" s="193"/>
      <c r="F42" s="193"/>
      <c r="G42" s="193"/>
      <c r="H42" s="193"/>
      <c r="I42" s="194"/>
      <c r="J42" s="21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1"/>
      <c r="AB42" s="40"/>
    </row>
    <row r="43" spans="1:28" ht="5.25" customHeight="1" thickBot="1">
      <c r="A43" s="75"/>
      <c r="B43" s="76"/>
      <c r="C43" s="77"/>
      <c r="D43" s="78"/>
      <c r="E43" s="78"/>
      <c r="F43" s="78"/>
      <c r="G43" s="78"/>
      <c r="H43" s="78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58"/>
      <c r="Y43" s="79"/>
      <c r="Z43" s="79"/>
      <c r="AA43" s="79"/>
      <c r="AB43" s="59"/>
    </row>
    <row r="44" spans="1:28" ht="4.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</row>
    <row r="45" spans="1:28" ht="4.5" customHeight="1" thickBo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</row>
    <row r="46" ht="14.25"/>
    <row r="47" ht="12" customHeight="1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selectLockedCells="1"/>
  <mergeCells count="30">
    <mergeCell ref="D42:I42"/>
    <mergeCell ref="B34:AA34"/>
    <mergeCell ref="B37:B42"/>
    <mergeCell ref="J37:AA37"/>
    <mergeCell ref="D38:I38"/>
    <mergeCell ref="J38:AA38"/>
    <mergeCell ref="D39:I39"/>
    <mergeCell ref="J39:AA39"/>
    <mergeCell ref="D40:I40"/>
    <mergeCell ref="J40:AA42"/>
    <mergeCell ref="S23:AA32"/>
    <mergeCell ref="B25:D25"/>
    <mergeCell ref="B26:D26"/>
    <mergeCell ref="B28:D28"/>
    <mergeCell ref="B29:D29"/>
    <mergeCell ref="B30:D30"/>
    <mergeCell ref="B32:D32"/>
    <mergeCell ref="B17:D17"/>
    <mergeCell ref="F17:Q17"/>
    <mergeCell ref="B19:D19"/>
    <mergeCell ref="F19:Q19"/>
    <mergeCell ref="D41:I41"/>
    <mergeCell ref="B23:D23"/>
    <mergeCell ref="B11:D11"/>
    <mergeCell ref="F11:AA11"/>
    <mergeCell ref="B13:D13"/>
    <mergeCell ref="F13:Q13"/>
    <mergeCell ref="Y13:AA13"/>
    <mergeCell ref="B15:D15"/>
    <mergeCell ref="F15:Q15"/>
  </mergeCells>
  <conditionalFormatting sqref="W15">
    <cfRule type="colorScale" priority="61" dxfId="22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32">
    <cfRule type="cellIs" priority="34" dxfId="2" operator="lessThan" stopIfTrue="1">
      <formula>F$30</formula>
    </cfRule>
    <cfRule type="cellIs" priority="35" dxfId="1" operator="greaterThan" stopIfTrue="1">
      <formula>F$28</formula>
    </cfRule>
    <cfRule type="cellIs" priority="36" dxfId="0" operator="between" stopIfTrue="1">
      <formula>F$30</formula>
      <formula>F$28</formula>
    </cfRule>
  </conditionalFormatting>
  <conditionalFormatting sqref="G32">
    <cfRule type="cellIs" priority="31" dxfId="2" operator="lessThan" stopIfTrue="1">
      <formula>G$30</formula>
    </cfRule>
    <cfRule type="cellIs" priority="32" dxfId="1" operator="greaterThan" stopIfTrue="1">
      <formula>G$28</formula>
    </cfRule>
    <cfRule type="cellIs" priority="33" dxfId="0" operator="between" stopIfTrue="1">
      <formula>G$30</formula>
      <formula>G$28</formula>
    </cfRule>
  </conditionalFormatting>
  <conditionalFormatting sqref="H32">
    <cfRule type="cellIs" priority="28" dxfId="2" operator="lessThan" stopIfTrue="1">
      <formula>H$30</formula>
    </cfRule>
    <cfRule type="cellIs" priority="29" dxfId="1" operator="greaterThan" stopIfTrue="1">
      <formula>H$28</formula>
    </cfRule>
    <cfRule type="cellIs" priority="30" dxfId="0" operator="between" stopIfTrue="1">
      <formula>H$30</formula>
      <formula>H$28</formula>
    </cfRule>
  </conditionalFormatting>
  <conditionalFormatting sqref="I32">
    <cfRule type="cellIs" priority="25" dxfId="2" operator="lessThan" stopIfTrue="1">
      <formula>I$30</formula>
    </cfRule>
    <cfRule type="cellIs" priority="26" dxfId="1" operator="greaterThan" stopIfTrue="1">
      <formula>I$28</formula>
    </cfRule>
    <cfRule type="cellIs" priority="27" dxfId="0" operator="between" stopIfTrue="1">
      <formula>I$30</formula>
      <formula>I$28</formula>
    </cfRule>
  </conditionalFormatting>
  <conditionalFormatting sqref="J32">
    <cfRule type="cellIs" priority="22" dxfId="2" operator="lessThan" stopIfTrue="1">
      <formula>J$30</formula>
    </cfRule>
    <cfRule type="cellIs" priority="23" dxfId="1" operator="greaterThan" stopIfTrue="1">
      <formula>J$28</formula>
    </cfRule>
    <cfRule type="cellIs" priority="24" dxfId="0" operator="between" stopIfTrue="1">
      <formula>J$30</formula>
      <formula>J$28</formula>
    </cfRule>
  </conditionalFormatting>
  <conditionalFormatting sqref="K32">
    <cfRule type="cellIs" priority="19" dxfId="2" operator="lessThan" stopIfTrue="1">
      <formula>K$30</formula>
    </cfRule>
    <cfRule type="cellIs" priority="20" dxfId="1" operator="greaterThan" stopIfTrue="1">
      <formula>K$28</formula>
    </cfRule>
    <cfRule type="cellIs" priority="21" dxfId="0" operator="between" stopIfTrue="1">
      <formula>K$30</formula>
      <formula>K$28</formula>
    </cfRule>
  </conditionalFormatting>
  <conditionalFormatting sqref="L32">
    <cfRule type="cellIs" priority="16" dxfId="2" operator="lessThan" stopIfTrue="1">
      <formula>L$30</formula>
    </cfRule>
    <cfRule type="cellIs" priority="17" dxfId="1" operator="greaterThan" stopIfTrue="1">
      <formula>L$28</formula>
    </cfRule>
    <cfRule type="cellIs" priority="18" dxfId="0" operator="between" stopIfTrue="1">
      <formula>L$30</formula>
      <formula>L$28</formula>
    </cfRule>
  </conditionalFormatting>
  <conditionalFormatting sqref="M32">
    <cfRule type="cellIs" priority="13" dxfId="2" operator="lessThan" stopIfTrue="1">
      <formula>M$30</formula>
    </cfRule>
    <cfRule type="cellIs" priority="14" dxfId="1" operator="greaterThan" stopIfTrue="1">
      <formula>M$28</formula>
    </cfRule>
    <cfRule type="cellIs" priority="15" dxfId="0" operator="between" stopIfTrue="1">
      <formula>M$30</formula>
      <formula>M$28</formula>
    </cfRule>
  </conditionalFormatting>
  <conditionalFormatting sqref="N32">
    <cfRule type="cellIs" priority="10" dxfId="2" operator="lessThan" stopIfTrue="1">
      <formula>N$30</formula>
    </cfRule>
    <cfRule type="cellIs" priority="11" dxfId="1" operator="greaterThan" stopIfTrue="1">
      <formula>N$28</formula>
    </cfRule>
    <cfRule type="cellIs" priority="12" dxfId="0" operator="between" stopIfTrue="1">
      <formula>N$30</formula>
      <formula>N$28</formula>
    </cfRule>
  </conditionalFormatting>
  <conditionalFormatting sqref="O32">
    <cfRule type="cellIs" priority="7" dxfId="2" operator="lessThan" stopIfTrue="1">
      <formula>O$30</formula>
    </cfRule>
    <cfRule type="cellIs" priority="8" dxfId="1" operator="greaterThan" stopIfTrue="1">
      <formula>O$28</formula>
    </cfRule>
    <cfRule type="cellIs" priority="9" dxfId="0" operator="between" stopIfTrue="1">
      <formula>O$30</formula>
      <formula>O$28</formula>
    </cfRule>
  </conditionalFormatting>
  <conditionalFormatting sqref="P32">
    <cfRule type="cellIs" priority="4" dxfId="2" operator="lessThan" stopIfTrue="1">
      <formula>P$30</formula>
    </cfRule>
    <cfRule type="cellIs" priority="5" dxfId="1" operator="greaterThan" stopIfTrue="1">
      <formula>P$28</formula>
    </cfRule>
    <cfRule type="cellIs" priority="6" dxfId="0" operator="between" stopIfTrue="1">
      <formula>P$30</formula>
      <formula>P$28</formula>
    </cfRule>
  </conditionalFormatting>
  <conditionalFormatting sqref="Q32">
    <cfRule type="cellIs" priority="1" dxfId="2" operator="lessThan" stopIfTrue="1">
      <formula>Q$30</formula>
    </cfRule>
    <cfRule type="cellIs" priority="2" dxfId="1" operator="greaterThan" stopIfTrue="1">
      <formula>Q$28</formula>
    </cfRule>
    <cfRule type="cellIs" priority="3" dxfId="0" operator="between" stopIfTrue="1">
      <formula>Q$30</formula>
      <formula>Q$28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paperSize="120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70" zoomScaleNormal="70" zoomScalePageLayoutView="82" workbookViewId="0" topLeftCell="A1">
      <selection activeCell="J40" sqref="J40:AA42"/>
    </sheetView>
  </sheetViews>
  <sheetFormatPr defaultColWidth="0" defaultRowHeight="14.25" customHeight="1" zeroHeight="1"/>
  <cols>
    <col min="1" max="1" width="0.85546875" style="33" customWidth="1"/>
    <col min="2" max="2" width="16.7109375" style="33" customWidth="1"/>
    <col min="3" max="3" width="0.85546875" style="33" customWidth="1"/>
    <col min="4" max="4" width="13.7109375" style="33" customWidth="1"/>
    <col min="5" max="5" width="0.85546875" style="33" customWidth="1"/>
    <col min="6" max="17" width="8.7109375" style="33" customWidth="1"/>
    <col min="18" max="18" width="0.85546875" style="33" customWidth="1"/>
    <col min="19" max="19" width="18.57421875" style="33" customWidth="1"/>
    <col min="20" max="20" width="0.85546875" style="33" customWidth="1"/>
    <col min="21" max="21" width="13.7109375" style="33" customWidth="1"/>
    <col min="22" max="22" width="0.85546875" style="33" customWidth="1"/>
    <col min="23" max="23" width="20.57421875" style="33" customWidth="1"/>
    <col min="24" max="24" width="0.85546875" style="33" customWidth="1"/>
    <col min="25" max="25" width="7.57421875" style="33" customWidth="1"/>
    <col min="26" max="26" width="0.85546875" style="33" customWidth="1"/>
    <col min="27" max="27" width="7.7109375" style="33" customWidth="1"/>
    <col min="28" max="28" width="0.85546875" style="33" customWidth="1"/>
    <col min="29" max="29" width="4.00390625" style="33" customWidth="1"/>
    <col min="30" max="16384" width="0" style="33" hidden="1" customWidth="1"/>
  </cols>
  <sheetData>
    <row r="1" spans="1:28" ht="2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24:28" ht="14.25">
      <c r="X2" s="34"/>
      <c r="Y2" s="34"/>
      <c r="Z2" s="34"/>
      <c r="AA2" s="34"/>
      <c r="AB2" s="34"/>
    </row>
    <row r="3" spans="24:28" ht="14.25">
      <c r="X3" s="34"/>
      <c r="Y3" s="34"/>
      <c r="Z3" s="34"/>
      <c r="AA3" s="34"/>
      <c r="AB3" s="34"/>
    </row>
    <row r="4" spans="24:28" ht="14.25">
      <c r="X4" s="34"/>
      <c r="Y4" s="34"/>
      <c r="Z4" s="34"/>
      <c r="AA4" s="34"/>
      <c r="AB4" s="34"/>
    </row>
    <row r="5" spans="24:28" ht="14.25">
      <c r="X5" s="34"/>
      <c r="Y5" s="34"/>
      <c r="Z5" s="34"/>
      <c r="AA5" s="34"/>
      <c r="AB5" s="34"/>
    </row>
    <row r="6" spans="1:28" ht="2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24:28" ht="14.25">
      <c r="X7" s="34"/>
      <c r="Y7" s="34"/>
      <c r="Z7" s="34"/>
      <c r="AA7" s="34"/>
      <c r="AB7" s="34"/>
    </row>
    <row r="8" spans="24:28" ht="14.25">
      <c r="X8" s="34"/>
      <c r="Y8" s="34"/>
      <c r="Z8" s="34"/>
      <c r="AA8" s="34"/>
      <c r="AB8" s="34"/>
    </row>
    <row r="9" ht="9" customHeight="1" thickBot="1"/>
    <row r="10" spans="1:28" ht="5.2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7"/>
    </row>
    <row r="11" spans="1:28" ht="28.5" customHeight="1">
      <c r="A11" s="38"/>
      <c r="B11" s="145" t="s">
        <v>6</v>
      </c>
      <c r="C11" s="146"/>
      <c r="D11" s="147"/>
      <c r="E11" s="39"/>
      <c r="F11" s="148" t="str">
        <f>'Tablero de Indicadores'!D20</f>
        <v>Evaluación de desempeño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50"/>
      <c r="AB11" s="40"/>
    </row>
    <row r="12" spans="1:28" ht="4.5" customHeight="1">
      <c r="A12" s="38"/>
      <c r="B12" s="41"/>
      <c r="C12" s="41"/>
      <c r="D12" s="41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0"/>
    </row>
    <row r="13" spans="1:28" ht="30" customHeight="1">
      <c r="A13" s="38"/>
      <c r="B13" s="151" t="s">
        <v>19</v>
      </c>
      <c r="C13" s="152"/>
      <c r="D13" s="153"/>
      <c r="E13" s="39"/>
      <c r="F13" s="154" t="str">
        <f>'Tablero de Indicadores'!D10</f>
        <v>ADMINISTRACIÓN INSTITUCIONAL  -  TALENTO HUMANO 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  <c r="R13" s="42"/>
      <c r="S13" s="43" t="s">
        <v>3</v>
      </c>
      <c r="T13" s="42"/>
      <c r="U13" s="44">
        <f>'Tablero de Indicadores'!G20</f>
        <v>0.75</v>
      </c>
      <c r="V13" s="42"/>
      <c r="W13" s="45" t="s">
        <v>20</v>
      </c>
      <c r="X13" s="39"/>
      <c r="Y13" s="157" t="s">
        <v>21</v>
      </c>
      <c r="Z13" s="158"/>
      <c r="AA13" s="159"/>
      <c r="AB13" s="40"/>
    </row>
    <row r="14" spans="1:28" ht="4.5" customHeight="1">
      <c r="A14" s="38"/>
      <c r="B14" s="41"/>
      <c r="C14" s="41"/>
      <c r="D14" s="41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0"/>
    </row>
    <row r="15" spans="1:28" ht="34.5" customHeight="1">
      <c r="A15" s="38"/>
      <c r="B15" s="151" t="s">
        <v>22</v>
      </c>
      <c r="C15" s="152"/>
      <c r="D15" s="160"/>
      <c r="E15" s="39"/>
      <c r="F15" s="161" t="str">
        <f>'Tablero de Indicadores'!E20</f>
        <v>Promedio resultado de la calificación de las evaluaciones de desempeño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39"/>
      <c r="S15" s="46" t="s">
        <v>23</v>
      </c>
      <c r="T15" s="39"/>
      <c r="U15" s="47" t="str">
        <f>'Tablero de Indicadores'!L20</f>
        <v>Anual</v>
      </c>
      <c r="V15" s="39"/>
      <c r="W15" s="48" t="s">
        <v>24</v>
      </c>
      <c r="X15" s="39"/>
      <c r="Y15" s="49" t="s">
        <v>52</v>
      </c>
      <c r="Z15" s="50"/>
      <c r="AA15" s="49">
        <f>'Tablero de Indicadores'!H20</f>
        <v>0.6</v>
      </c>
      <c r="AB15" s="40"/>
    </row>
    <row r="16" spans="1:28" ht="4.5" customHeight="1">
      <c r="A16" s="38"/>
      <c r="B16" s="41"/>
      <c r="C16" s="41"/>
      <c r="D16" s="4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51"/>
      <c r="T16" s="39"/>
      <c r="U16" s="39"/>
      <c r="V16" s="39"/>
      <c r="W16" s="42"/>
      <c r="X16" s="39"/>
      <c r="Y16" s="52"/>
      <c r="Z16" s="52"/>
      <c r="AA16" s="50"/>
      <c r="AB16" s="40"/>
    </row>
    <row r="17" spans="1:28" ht="30" customHeight="1">
      <c r="A17" s="38"/>
      <c r="B17" s="145" t="s">
        <v>25</v>
      </c>
      <c r="C17" s="146"/>
      <c r="D17" s="164"/>
      <c r="E17" s="39"/>
      <c r="F17" s="161" t="str">
        <f>'Tablero de Indicadores'!F20</f>
        <v>%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39"/>
      <c r="S17" s="46" t="s">
        <v>7</v>
      </c>
      <c r="T17" s="39"/>
      <c r="U17" s="47" t="str">
        <f>'Tablero de Indicadores'!C20</f>
        <v>Efectividad</v>
      </c>
      <c r="V17" s="39"/>
      <c r="W17" s="53" t="s">
        <v>26</v>
      </c>
      <c r="X17" s="39"/>
      <c r="Y17" s="49">
        <f>'Tablero de Indicadores'!I20</f>
        <v>0.5</v>
      </c>
      <c r="Z17" s="50"/>
      <c r="AA17" s="49">
        <f>'Tablero de Indicadores'!J20</f>
        <v>0.6</v>
      </c>
      <c r="AB17" s="40"/>
    </row>
    <row r="18" spans="1:28" ht="4.5" customHeight="1">
      <c r="A18" s="38"/>
      <c r="B18" s="41"/>
      <c r="C18" s="41"/>
      <c r="D18" s="4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52"/>
      <c r="Z18" s="52"/>
      <c r="AA18" s="50"/>
      <c r="AB18" s="40"/>
    </row>
    <row r="19" spans="1:28" ht="30" customHeight="1">
      <c r="A19" s="38"/>
      <c r="B19" s="145" t="s">
        <v>27</v>
      </c>
      <c r="C19" s="146"/>
      <c r="D19" s="165"/>
      <c r="E19" s="39"/>
      <c r="F19" s="161" t="str">
        <f>'Tablero de Indicadores'!M20</f>
        <v>Secretario General - Director Administrativo de Talento Humano</v>
      </c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3"/>
      <c r="R19" s="39"/>
      <c r="S19" s="54" t="s">
        <v>28</v>
      </c>
      <c r="T19" s="55"/>
      <c r="U19" s="110">
        <f>'Tablero de Indicadores'!I10</f>
        <v>2015</v>
      </c>
      <c r="V19" s="55"/>
      <c r="W19" s="56" t="s">
        <v>29</v>
      </c>
      <c r="X19" s="39"/>
      <c r="Y19" s="49" t="s">
        <v>53</v>
      </c>
      <c r="Z19" s="50"/>
      <c r="AA19" s="49">
        <f>'Tablero de Indicadores'!K20</f>
        <v>0.6</v>
      </c>
      <c r="AB19" s="40"/>
    </row>
    <row r="20" spans="1:28" ht="4.5" customHeight="1" thickBo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</row>
    <row r="21" spans="1:28" ht="3.75" customHeight="1" thickBo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</row>
    <row r="22" spans="1:28" ht="4.5" customHeight="1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</row>
    <row r="23" spans="1:28" ht="33" customHeight="1">
      <c r="A23" s="38"/>
      <c r="B23" s="167" t="s">
        <v>30</v>
      </c>
      <c r="C23" s="168"/>
      <c r="D23" s="169"/>
      <c r="E23" s="39"/>
      <c r="F23" s="60" t="s">
        <v>31</v>
      </c>
      <c r="G23" s="61" t="s">
        <v>32</v>
      </c>
      <c r="H23" s="61" t="s">
        <v>33</v>
      </c>
      <c r="I23" s="61" t="s">
        <v>34</v>
      </c>
      <c r="J23" s="61" t="s">
        <v>35</v>
      </c>
      <c r="K23" s="60" t="s">
        <v>36</v>
      </c>
      <c r="L23" s="61" t="s">
        <v>37</v>
      </c>
      <c r="M23" s="61" t="s">
        <v>38</v>
      </c>
      <c r="N23" s="61" t="s">
        <v>39</v>
      </c>
      <c r="O23" s="61" t="s">
        <v>40</v>
      </c>
      <c r="P23" s="61" t="s">
        <v>41</v>
      </c>
      <c r="Q23" s="60" t="s">
        <v>42</v>
      </c>
      <c r="R23" s="62"/>
      <c r="S23" s="170" t="s">
        <v>66</v>
      </c>
      <c r="T23" s="171"/>
      <c r="U23" s="171"/>
      <c r="V23" s="171"/>
      <c r="W23" s="171"/>
      <c r="X23" s="171"/>
      <c r="Y23" s="171"/>
      <c r="Z23" s="171"/>
      <c r="AA23" s="172"/>
      <c r="AB23" s="40"/>
    </row>
    <row r="24" spans="1:28" ht="4.5" customHeight="1">
      <c r="A24" s="38"/>
      <c r="B24" s="63"/>
      <c r="C24" s="63"/>
      <c r="D24" s="63"/>
      <c r="E24" s="39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62"/>
      <c r="S24" s="173"/>
      <c r="T24" s="174"/>
      <c r="U24" s="174"/>
      <c r="V24" s="174"/>
      <c r="W24" s="174"/>
      <c r="X24" s="174"/>
      <c r="Y24" s="174"/>
      <c r="Z24" s="174"/>
      <c r="AA24" s="175"/>
      <c r="AB24" s="40"/>
    </row>
    <row r="25" spans="1:28" ht="14.25">
      <c r="A25" s="38"/>
      <c r="B25" s="179" t="s">
        <v>43</v>
      </c>
      <c r="C25" s="180"/>
      <c r="D25" s="181"/>
      <c r="E25" s="39"/>
      <c r="F25" s="87"/>
      <c r="G25" s="87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62"/>
      <c r="S25" s="173"/>
      <c r="T25" s="174"/>
      <c r="U25" s="174"/>
      <c r="V25" s="174"/>
      <c r="W25" s="174"/>
      <c r="X25" s="174"/>
      <c r="Y25" s="174"/>
      <c r="Z25" s="174"/>
      <c r="AA25" s="175"/>
      <c r="AB25" s="40"/>
    </row>
    <row r="26" spans="1:28" ht="14.25">
      <c r="A26" s="38"/>
      <c r="B26" s="182" t="s">
        <v>44</v>
      </c>
      <c r="C26" s="183"/>
      <c r="D26" s="184"/>
      <c r="E26" s="39">
        <v>0</v>
      </c>
      <c r="F26" s="89"/>
      <c r="G26" s="89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62"/>
      <c r="S26" s="173"/>
      <c r="T26" s="174"/>
      <c r="U26" s="174"/>
      <c r="V26" s="174"/>
      <c r="W26" s="174"/>
      <c r="X26" s="174"/>
      <c r="Y26" s="174"/>
      <c r="Z26" s="174"/>
      <c r="AA26" s="175"/>
      <c r="AB26" s="40"/>
    </row>
    <row r="27" spans="1:28" ht="4.5" customHeight="1">
      <c r="A27" s="38"/>
      <c r="B27" s="39"/>
      <c r="C27" s="39"/>
      <c r="D27" s="39"/>
      <c r="E27" s="39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2"/>
      <c r="S27" s="173"/>
      <c r="T27" s="174"/>
      <c r="U27" s="174"/>
      <c r="V27" s="174"/>
      <c r="W27" s="174"/>
      <c r="X27" s="174"/>
      <c r="Y27" s="174"/>
      <c r="Z27" s="174"/>
      <c r="AA27" s="175"/>
      <c r="AB27" s="40"/>
    </row>
    <row r="28" spans="1:28" ht="15" customHeight="1">
      <c r="A28" s="38"/>
      <c r="B28" s="185" t="s">
        <v>69</v>
      </c>
      <c r="C28" s="186"/>
      <c r="D28" s="187"/>
      <c r="E28" s="66"/>
      <c r="F28" s="67">
        <f>Q28</f>
        <v>0.6</v>
      </c>
      <c r="G28" s="67">
        <f>Q28</f>
        <v>0.6</v>
      </c>
      <c r="H28" s="67">
        <f>Q28</f>
        <v>0.6</v>
      </c>
      <c r="I28" s="67">
        <f>Q28</f>
        <v>0.6</v>
      </c>
      <c r="J28" s="67">
        <f>Q28</f>
        <v>0.6</v>
      </c>
      <c r="K28" s="67">
        <f>Q28</f>
        <v>0.6</v>
      </c>
      <c r="L28" s="67">
        <f>Q28</f>
        <v>0.6</v>
      </c>
      <c r="M28" s="67">
        <f>Q28</f>
        <v>0.6</v>
      </c>
      <c r="N28" s="67">
        <f>Q28</f>
        <v>0.6</v>
      </c>
      <c r="O28" s="67">
        <f>Q28</f>
        <v>0.6</v>
      </c>
      <c r="P28" s="67">
        <f>Q28</f>
        <v>0.6</v>
      </c>
      <c r="Q28" s="70">
        <f>AA17</f>
        <v>0.6</v>
      </c>
      <c r="R28" s="62"/>
      <c r="S28" s="173"/>
      <c r="T28" s="174"/>
      <c r="U28" s="174"/>
      <c r="V28" s="174"/>
      <c r="W28" s="174"/>
      <c r="X28" s="174"/>
      <c r="Y28" s="174"/>
      <c r="Z28" s="174"/>
      <c r="AA28" s="175"/>
      <c r="AB28" s="40"/>
    </row>
    <row r="29" spans="1:28" ht="4.5" customHeight="1">
      <c r="A29" s="38"/>
      <c r="B29" s="188"/>
      <c r="C29" s="188"/>
      <c r="D29" s="188"/>
      <c r="E29" s="66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0"/>
      <c r="R29" s="62"/>
      <c r="S29" s="173"/>
      <c r="T29" s="174"/>
      <c r="U29" s="174"/>
      <c r="V29" s="174"/>
      <c r="W29" s="174"/>
      <c r="X29" s="174"/>
      <c r="Y29" s="174"/>
      <c r="Z29" s="174"/>
      <c r="AA29" s="175"/>
      <c r="AB29" s="40"/>
    </row>
    <row r="30" spans="1:28" ht="15" customHeight="1">
      <c r="A30" s="38"/>
      <c r="B30" s="185" t="s">
        <v>70</v>
      </c>
      <c r="C30" s="186"/>
      <c r="D30" s="187"/>
      <c r="E30" s="66"/>
      <c r="F30" s="67">
        <f>Q30</f>
        <v>0.5</v>
      </c>
      <c r="G30" s="67">
        <f>Q30</f>
        <v>0.5</v>
      </c>
      <c r="H30" s="67">
        <f>Q30</f>
        <v>0.5</v>
      </c>
      <c r="I30" s="67">
        <f>Q30</f>
        <v>0.5</v>
      </c>
      <c r="J30" s="67">
        <f>Q30</f>
        <v>0.5</v>
      </c>
      <c r="K30" s="67">
        <f>Q30</f>
        <v>0.5</v>
      </c>
      <c r="L30" s="67">
        <f>Q30</f>
        <v>0.5</v>
      </c>
      <c r="M30" s="67">
        <f>Q30</f>
        <v>0.5</v>
      </c>
      <c r="N30" s="67">
        <f>Q30</f>
        <v>0.5</v>
      </c>
      <c r="O30" s="67">
        <f>Q30</f>
        <v>0.5</v>
      </c>
      <c r="P30" s="67">
        <f>Q30</f>
        <v>0.5</v>
      </c>
      <c r="Q30" s="70">
        <f>Y17</f>
        <v>0.5</v>
      </c>
      <c r="R30" s="62"/>
      <c r="S30" s="173"/>
      <c r="T30" s="174"/>
      <c r="U30" s="174"/>
      <c r="V30" s="174"/>
      <c r="W30" s="174"/>
      <c r="X30" s="174"/>
      <c r="Y30" s="174"/>
      <c r="Z30" s="174"/>
      <c r="AA30" s="175"/>
      <c r="AB30" s="40"/>
    </row>
    <row r="31" spans="1:28" ht="4.5" customHeight="1">
      <c r="A31" s="38"/>
      <c r="B31" s="66"/>
      <c r="C31" s="66"/>
      <c r="D31" s="66"/>
      <c r="E31" s="6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62"/>
      <c r="S31" s="173"/>
      <c r="T31" s="174"/>
      <c r="U31" s="174"/>
      <c r="V31" s="174"/>
      <c r="W31" s="174"/>
      <c r="X31" s="174"/>
      <c r="Y31" s="174"/>
      <c r="Z31" s="174"/>
      <c r="AA31" s="175"/>
      <c r="AB31" s="40"/>
    </row>
    <row r="32" spans="1:28" ht="15">
      <c r="A32" s="38"/>
      <c r="B32" s="189" t="s">
        <v>47</v>
      </c>
      <c r="C32" s="190"/>
      <c r="D32" s="191"/>
      <c r="E32" s="66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>
        <f>Q25</f>
        <v>0</v>
      </c>
      <c r="R32" s="62"/>
      <c r="S32" s="176"/>
      <c r="T32" s="177"/>
      <c r="U32" s="177"/>
      <c r="V32" s="177"/>
      <c r="W32" s="177"/>
      <c r="X32" s="177"/>
      <c r="Y32" s="177"/>
      <c r="Z32" s="177"/>
      <c r="AA32" s="178"/>
      <c r="AB32" s="40"/>
    </row>
    <row r="33" spans="1:28" ht="4.5" customHeight="1">
      <c r="A33" s="38"/>
      <c r="B33" s="39"/>
      <c r="C33" s="39"/>
      <c r="D33" s="39"/>
      <c r="E33" s="39"/>
      <c r="F33" s="39"/>
      <c r="G33" s="39"/>
      <c r="H33" s="39"/>
      <c r="I33" s="103"/>
      <c r="J33" s="103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40"/>
    </row>
    <row r="34" spans="1:28" ht="345" customHeight="1">
      <c r="A34" s="38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40"/>
    </row>
    <row r="35" spans="1:28" ht="4.5" customHeight="1" thickBot="1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</row>
    <row r="36" spans="1:28" ht="4.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7"/>
    </row>
    <row r="37" spans="1:28" ht="15" customHeight="1">
      <c r="A37" s="38"/>
      <c r="B37" s="198"/>
      <c r="C37" s="55"/>
      <c r="D37" s="123" t="s">
        <v>48</v>
      </c>
      <c r="E37" s="124"/>
      <c r="F37" s="124"/>
      <c r="G37" s="124"/>
      <c r="H37" s="124"/>
      <c r="I37" s="125"/>
      <c r="J37" s="201" t="s">
        <v>49</v>
      </c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3"/>
      <c r="AB37" s="40"/>
    </row>
    <row r="38" spans="1:28" ht="112.5" customHeight="1">
      <c r="A38" s="38"/>
      <c r="B38" s="199"/>
      <c r="C38" s="74"/>
      <c r="D38" s="204"/>
      <c r="E38" s="205"/>
      <c r="F38" s="205"/>
      <c r="G38" s="205"/>
      <c r="H38" s="205"/>
      <c r="I38" s="206"/>
      <c r="J38" s="204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6"/>
      <c r="AB38" s="40"/>
    </row>
    <row r="39" spans="1:28" ht="15" customHeight="1">
      <c r="A39" s="38"/>
      <c r="B39" s="199"/>
      <c r="C39" s="74"/>
      <c r="D39" s="207" t="s">
        <v>50</v>
      </c>
      <c r="E39" s="208"/>
      <c r="F39" s="208"/>
      <c r="G39" s="208"/>
      <c r="H39" s="208"/>
      <c r="I39" s="209"/>
      <c r="J39" s="207" t="s">
        <v>51</v>
      </c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9"/>
      <c r="AB39" s="40"/>
    </row>
    <row r="40" spans="1:28" ht="30" customHeight="1">
      <c r="A40" s="38"/>
      <c r="B40" s="199"/>
      <c r="C40" s="74"/>
      <c r="D40" s="210"/>
      <c r="E40" s="211"/>
      <c r="F40" s="211"/>
      <c r="G40" s="211"/>
      <c r="H40" s="211"/>
      <c r="I40" s="212"/>
      <c r="J40" s="213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5"/>
      <c r="AB40" s="40"/>
    </row>
    <row r="41" spans="1:28" ht="15" customHeight="1">
      <c r="A41" s="38"/>
      <c r="B41" s="199"/>
      <c r="C41" s="74"/>
      <c r="D41" s="166" t="s">
        <v>0</v>
      </c>
      <c r="E41" s="166"/>
      <c r="F41" s="166"/>
      <c r="G41" s="166"/>
      <c r="H41" s="166"/>
      <c r="I41" s="166"/>
      <c r="J41" s="216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8"/>
      <c r="AB41" s="40"/>
    </row>
    <row r="42" spans="1:28" ht="27.75" customHeight="1">
      <c r="A42" s="38"/>
      <c r="B42" s="200"/>
      <c r="C42" s="74"/>
      <c r="D42" s="192" t="str">
        <f>'Tablero de Indicadores'!M20</f>
        <v>Secretario General - Director Administrativo de Talento Humano</v>
      </c>
      <c r="E42" s="193"/>
      <c r="F42" s="193"/>
      <c r="G42" s="193"/>
      <c r="H42" s="193"/>
      <c r="I42" s="194"/>
      <c r="J42" s="21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1"/>
      <c r="AB42" s="40"/>
    </row>
    <row r="43" spans="1:28" ht="5.25" customHeight="1" thickBot="1">
      <c r="A43" s="75"/>
      <c r="B43" s="76"/>
      <c r="C43" s="77"/>
      <c r="D43" s="78"/>
      <c r="E43" s="78"/>
      <c r="F43" s="78"/>
      <c r="G43" s="78"/>
      <c r="H43" s="78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58"/>
      <c r="Y43" s="79"/>
      <c r="Z43" s="79"/>
      <c r="AA43" s="79"/>
      <c r="AB43" s="59"/>
    </row>
    <row r="44" spans="1:28" ht="4.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</row>
    <row r="45" spans="1:28" ht="4.5" customHeight="1" thickBot="1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</row>
    <row r="46" ht="14.25"/>
    <row r="47" ht="12" customHeight="1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selectLockedCells="1"/>
  <mergeCells count="30">
    <mergeCell ref="B26:D26"/>
    <mergeCell ref="B28:D28"/>
    <mergeCell ref="B29:D29"/>
    <mergeCell ref="B11:D11"/>
    <mergeCell ref="F11:AA11"/>
    <mergeCell ref="B13:D13"/>
    <mergeCell ref="F13:Q13"/>
    <mergeCell ref="Y13:AA13"/>
    <mergeCell ref="B15:D15"/>
    <mergeCell ref="F15:Q15"/>
    <mergeCell ref="D39:I39"/>
    <mergeCell ref="J39:AA39"/>
    <mergeCell ref="D40:I40"/>
    <mergeCell ref="B17:D17"/>
    <mergeCell ref="F17:Q17"/>
    <mergeCell ref="B19:D19"/>
    <mergeCell ref="F19:Q19"/>
    <mergeCell ref="B23:D23"/>
    <mergeCell ref="S23:AA32"/>
    <mergeCell ref="B25:D25"/>
    <mergeCell ref="J40:AA42"/>
    <mergeCell ref="D41:I41"/>
    <mergeCell ref="D42:I42"/>
    <mergeCell ref="B30:D30"/>
    <mergeCell ref="B32:D32"/>
    <mergeCell ref="B34:AA34"/>
    <mergeCell ref="B37:B42"/>
    <mergeCell ref="J37:AA37"/>
    <mergeCell ref="D38:I38"/>
    <mergeCell ref="J38:AA38"/>
  </mergeCells>
  <conditionalFormatting sqref="W15">
    <cfRule type="colorScale" priority="40" dxfId="22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32">
    <cfRule type="cellIs" priority="1" dxfId="2" operator="lessThan" stopIfTrue="1">
      <formula>$Q$30</formula>
    </cfRule>
    <cfRule type="cellIs" priority="2" dxfId="1" operator="greaterThan" stopIfTrue="1">
      <formula>$Q$28</formula>
    </cfRule>
    <cfRule type="cellIs" priority="3" dxfId="0" operator="between" stopIfTrue="1">
      <formula>$Q$30</formula>
      <formula>$Q$28</formula>
    </cfRule>
  </conditionalFormatting>
  <printOptions horizontalCentered="1"/>
  <pageMargins left="0.1968503937007874" right="0.1968503937007874" top="0.1968503937007874" bottom="0.15748031496062992" header="0.15748031496062992" footer="0.11811023622047245"/>
  <pageSetup horizontalDpi="600" verticalDpi="600" orientation="landscape" paperSize="120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4" sqref="C14"/>
    </sheetView>
  </sheetViews>
  <sheetFormatPr defaultColWidth="11.421875" defaultRowHeight="15"/>
  <cols>
    <col min="1" max="1" width="13.00390625" style="0" customWidth="1"/>
  </cols>
  <sheetData>
    <row r="1" spans="1:2" ht="15">
      <c r="A1" t="s">
        <v>11</v>
      </c>
      <c r="B1" t="s">
        <v>14</v>
      </c>
    </row>
    <row r="2" spans="1:2" ht="15">
      <c r="A2" t="s">
        <v>12</v>
      </c>
      <c r="B2" t="s">
        <v>15</v>
      </c>
    </row>
    <row r="3" spans="1:2" ht="15">
      <c r="A3" t="s">
        <v>13</v>
      </c>
      <c r="B3" t="s">
        <v>16</v>
      </c>
    </row>
    <row r="4" ht="15">
      <c r="B4" t="s">
        <v>17</v>
      </c>
    </row>
    <row r="5" ht="15">
      <c r="B5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lmontañez</dc:creator>
  <cp:keywords/>
  <dc:description/>
  <cp:lastModifiedBy>ymateus</cp:lastModifiedBy>
  <cp:lastPrinted>2015-07-07T14:15:49Z</cp:lastPrinted>
  <dcterms:created xsi:type="dcterms:W3CDTF">2013-08-06T22:18:00Z</dcterms:created>
  <dcterms:modified xsi:type="dcterms:W3CDTF">2015-12-01T14:36:03Z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