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110" windowHeight="8940" activeTab="4"/>
  </bookViews>
  <sheets>
    <sheet name="PROBABILIDAD" sheetId="1" r:id="rId1"/>
    <sheet name="IMPACTO" sheetId="2" r:id="rId2"/>
    <sheet name="MATRIZ DE CALIFICACIÓN" sheetId="3" r:id="rId3"/>
    <sheet name="ZONA DE RIESGO" sheetId="4" r:id="rId4"/>
    <sheet name="AP-SIG-RG-15" sheetId="5" r:id="rId5"/>
  </sheets>
  <definedNames>
    <definedName name="_xlnm.Print_Area" localSheetId="4">'AP-SIG-RG-15'!$A$2:$P$54</definedName>
    <definedName name="Competencia">#REF!</definedName>
    <definedName name="Demora">#REF!</definedName>
    <definedName name="Denora">#REF!</definedName>
    <definedName name="Incumplimiento">#REF!</definedName>
    <definedName name="Informacion">#REF!</definedName>
    <definedName name="Omision">#REF!</definedName>
    <definedName name="Riesgo">#REF!</definedName>
    <definedName name="_xlnm.Print_Titles" localSheetId="4">'AP-SIG-RG-15'!$12:$15</definedName>
    <definedName name="XXX">#REF!</definedName>
    <definedName name="Z_D49976A2_D764_4B84_896C_3511CB0625C1_.wvu.Cols" localSheetId="2" hidden="1">'MATRIZ DE CALIFICACIÓN'!$J:$J</definedName>
    <definedName name="Z_D49976A2_D764_4B84_896C_3511CB0625C1_.wvu.PrintArea" localSheetId="4" hidden="1">'AP-SIG-RG-15'!$A$1:$P$54</definedName>
    <definedName name="Z_D49976A2_D764_4B84_896C_3511CB0625C1_.wvu.PrintTitles" localSheetId="4" hidden="1">'AP-SIG-RG-15'!$12:$15</definedName>
    <definedName name="Z_D49976A2_D764_4B84_896C_3511CB0625C1_.wvu.Rows" localSheetId="2" hidden="1">'MATRIZ DE CALIFICACIÓN'!$6:$6</definedName>
  </definedNames>
  <calcPr fullCalcOnLoad="1"/>
</workbook>
</file>

<file path=xl/sharedStrings.xml><?xml version="1.0" encoding="utf-8"?>
<sst xmlns="http://schemas.openxmlformats.org/spreadsheetml/2006/main" count="527" uniqueCount="352">
  <si>
    <t>Análisis de los Riesgos Administrativos</t>
  </si>
  <si>
    <t>Probabilidad de que ocurra el riesgo</t>
  </si>
  <si>
    <t>Nivel</t>
  </si>
  <si>
    <t>Calificación</t>
  </si>
  <si>
    <t>Descripción</t>
  </si>
  <si>
    <t xml:space="preserve">Frecuencia </t>
  </si>
  <si>
    <t>Raro</t>
  </si>
  <si>
    <t>Puede ocurrir solo en circunstancia excepcionales</t>
  </si>
  <si>
    <t>No se ha presentado en los últimos 5 años</t>
  </si>
  <si>
    <t>Improbable</t>
  </si>
  <si>
    <t>Puede ocurrir en algún momento</t>
  </si>
  <si>
    <t>Al menos de una vez en los últimos 5 años</t>
  </si>
  <si>
    <t>Posible</t>
  </si>
  <si>
    <t>Podría ocurrir en algún momento</t>
  </si>
  <si>
    <t>Al menos de una vez en los últimos 2 años</t>
  </si>
  <si>
    <t>Probable</t>
  </si>
  <si>
    <t>Probablemente ocurrirá en la mayoría de las circunstancias</t>
  </si>
  <si>
    <t>Al menos de una vez en el último año</t>
  </si>
  <si>
    <t>Casi Seguro</t>
  </si>
  <si>
    <t>Se espera que ocurra en la mayoría de las circunstancias</t>
  </si>
  <si>
    <t>Más de una vez al año</t>
  </si>
  <si>
    <t>Análisis de los riesgos Administrativos</t>
  </si>
  <si>
    <t>Impactos que genera el Riesgo</t>
  </si>
  <si>
    <t>Insignificante</t>
  </si>
  <si>
    <t>Si el hecho llegara a presentarse, tendría consecuencias o efectos mínimos sobre la entidad.</t>
  </si>
  <si>
    <t xml:space="preserve">Menor </t>
  </si>
  <si>
    <t>Si el hecho llegara a presentarse, tendría bajo impacto o efecto sobre la entidad.</t>
  </si>
  <si>
    <t>Moderado</t>
  </si>
  <si>
    <t>Si el hecho llegara a presentarse, tendría medianas consecuencias o efectos sobre la entidad.</t>
  </si>
  <si>
    <t xml:space="preserve">Mayor </t>
  </si>
  <si>
    <t>Si el hecho llegara a presentarse, tendría altas consecuencias o efectos sobre la entidad.</t>
  </si>
  <si>
    <t>Catastrófico</t>
  </si>
  <si>
    <t>Si el hecho llegara a presentarse, tendría desastrosas consecuencias o efectos sobre la entidad.</t>
  </si>
  <si>
    <t>MATRIZ DE CALIFICACION Y EVALUACION DE RIESGOS</t>
  </si>
  <si>
    <t>PROBABILIDAD</t>
  </si>
  <si>
    <t>IMPACTO</t>
  </si>
  <si>
    <t>MENOR</t>
  </si>
  <si>
    <t>MODERADO</t>
  </si>
  <si>
    <t>MAYOR</t>
  </si>
  <si>
    <t>CATASTROFICO</t>
  </si>
  <si>
    <t>1B</t>
  </si>
  <si>
    <t>2B</t>
  </si>
  <si>
    <t>3M</t>
  </si>
  <si>
    <t>4A</t>
  </si>
  <si>
    <t>5A</t>
  </si>
  <si>
    <t>4B</t>
  </si>
  <si>
    <t>6M</t>
  </si>
  <si>
    <t>8A</t>
  </si>
  <si>
    <t>10E</t>
  </si>
  <si>
    <t>3B</t>
  </si>
  <si>
    <t>9A</t>
  </si>
  <si>
    <t>12E</t>
  </si>
  <si>
    <t>15E</t>
  </si>
  <si>
    <t>4M</t>
  </si>
  <si>
    <t>12A</t>
  </si>
  <si>
    <t>16E</t>
  </si>
  <si>
    <t>20E</t>
  </si>
  <si>
    <t>10A</t>
  </si>
  <si>
    <t>25E</t>
  </si>
  <si>
    <t>Raro                  1</t>
  </si>
  <si>
    <t>Improbable      2</t>
  </si>
  <si>
    <t>Posible             3</t>
  </si>
  <si>
    <t>Probable          4</t>
  </si>
  <si>
    <t>Casi seguro    5</t>
  </si>
  <si>
    <t>PROCESO</t>
  </si>
  <si>
    <t>IDENTIFICACIÓN DEL RIESGO</t>
  </si>
  <si>
    <t xml:space="preserve"> EVALUACIÓN</t>
  </si>
  <si>
    <t>PLAN DE MANEJO</t>
  </si>
  <si>
    <t>N°</t>
  </si>
  <si>
    <t>RIESGO</t>
  </si>
  <si>
    <t>CONTROLES</t>
  </si>
  <si>
    <t>VALORACIÓN</t>
  </si>
  <si>
    <t>ZONA DE VALORACIÓN DEL RIESGO</t>
  </si>
  <si>
    <t>POLÍTICA DE MANEJO</t>
  </si>
  <si>
    <t>ACCIONES DE MITIGACIÓN</t>
  </si>
  <si>
    <t>RESPONSABLE</t>
  </si>
  <si>
    <t xml:space="preserve">CRONOGRAMA </t>
  </si>
  <si>
    <t>INDICADOR</t>
  </si>
  <si>
    <t>P</t>
  </si>
  <si>
    <t>I</t>
  </si>
  <si>
    <t>C</t>
  </si>
  <si>
    <t>ZONA DE RIESGO O NIVEL DE EXPOSICION</t>
  </si>
  <si>
    <t>Zona</t>
  </si>
  <si>
    <t>Leyenda</t>
  </si>
  <si>
    <t>BAJA</t>
  </si>
  <si>
    <t>B</t>
  </si>
  <si>
    <t>Riesgo BAJO, se puede asumir el riesgo</t>
  </si>
  <si>
    <t>M</t>
  </si>
  <si>
    <t>Riesgo MODERADO, se debe asumir o reducir el riesgo.</t>
  </si>
  <si>
    <t>ALTA</t>
  </si>
  <si>
    <t>A</t>
  </si>
  <si>
    <t>Riesgo ALTO, debe ser reducido, evitado, compartido o transferido</t>
  </si>
  <si>
    <t>EXTREMA</t>
  </si>
  <si>
    <t>E</t>
  </si>
  <si>
    <t>Riesgo EXTREMO, debe ser reducido, evitado, compartido o transferido</t>
  </si>
  <si>
    <t>INSIGNIFICANTE</t>
  </si>
  <si>
    <t>INACEPTABLE</t>
  </si>
  <si>
    <t>INTOLERABLE</t>
  </si>
  <si>
    <t>POSIBLE</t>
  </si>
  <si>
    <t>Improbable 2</t>
  </si>
  <si>
    <t>Casi seguro 5</t>
  </si>
  <si>
    <t>CASI SEGURO</t>
  </si>
  <si>
    <t xml:space="preserve"> BAJO</t>
  </si>
  <si>
    <t>BAJO</t>
  </si>
  <si>
    <t xml:space="preserve"> MODERADO</t>
  </si>
  <si>
    <t>ALTO</t>
  </si>
  <si>
    <t>EXTREMO</t>
  </si>
  <si>
    <t>CONVENCIONES PARA RIESGOS DE CORRUPCIÓN</t>
  </si>
  <si>
    <t xml:space="preserve">INACEPTABLE </t>
  </si>
  <si>
    <t>ZONA DE RIESGO</t>
  </si>
  <si>
    <t xml:space="preserve">INSIGNIFICANTE  </t>
  </si>
  <si>
    <t xml:space="preserve"> </t>
  </si>
  <si>
    <t>RIESGO 
DE CORRUPCIÓN 
(SI ó NO)</t>
  </si>
  <si>
    <t xml:space="preserve">Fecha de Modificación:     dd/mm/aaaa                                                 Descripción de la Modificación:                                                                                                                                                                                           Solicitante:          </t>
  </si>
  <si>
    <t>CAUSAS</t>
  </si>
  <si>
    <t>EFECTOS</t>
  </si>
  <si>
    <t>CÓDIGO</t>
  </si>
  <si>
    <t>ES-SIG-RG-15</t>
  </si>
  <si>
    <t>1 de 1</t>
  </si>
  <si>
    <t>VERSIÓN</t>
  </si>
  <si>
    <t>FECHA DE APROBACIÓN</t>
  </si>
  <si>
    <t>PÁGINA</t>
  </si>
  <si>
    <t>MAPA DE RIESGOS</t>
  </si>
  <si>
    <t>Reporte tardio del proceso de matricula por parte del SIMAT.
Reporte tardio o insuficiente del informe de necesidad de la planta por parte de los Rectores y Directores.
Demora en el reporte de los insumos para la elaboracion del estudio técnico de necesidad de planta de personal.</t>
  </si>
  <si>
    <t>Violacion al derecho fundamental a la educacion.
Incumplimiento en la prestacion del servicio educativo.
Perdida de la imagen institucional.
Tutelas solicitando docentes.
Suspensión de labores de la Comunidad Educativa.</t>
  </si>
  <si>
    <t xml:space="preserve">Procedimiento MI-GE-PR-64 Establecer, distribuir o modificar la planta de personal.
Revisión de los estudios técnico y financiero de proyección de planta por el Comité Directivo.                                                                                                                                                                                                                                                                                                                                                                                                      </t>
  </si>
  <si>
    <t>NO</t>
  </si>
  <si>
    <t>Reducir el riesgo mediante la ejecucion del control establecido.</t>
  </si>
  <si>
    <t>Aplicar el procedimiento documentado.
Aprobación de los estudios por el Comite Directivo.
Elaborar y comunicar  cronograma para la  realización del estudio técnico.
Expedición del decreto de distribución de planta oportunamente.</t>
  </si>
  <si>
    <t>Secretario de Educacion.
Lider Grupo de Talento Humano y su equipo de trabajo.
Administrador de Planta.
Personal de apoyo al Lider de Talento Humano.</t>
  </si>
  <si>
    <t xml:space="preserve">Anual </t>
  </si>
  <si>
    <t>Subutilizacion de la planta Docente, Directivos Docentes y Administrativos.</t>
  </si>
  <si>
    <t xml:space="preserve">Reporte tardio o insuficiente de la cantidad de docentes, directivos docentes y administrativos.
Reporte tardio o insuficiente perfil exigido por las asignaturas del  plan de estudio. </t>
  </si>
  <si>
    <t xml:space="preserve">Procedimiento MI-GE-PR-64 Establecer, distribuir o modificar la planta de personal.
Procedimiento MI-GE-PR-65 Controlar la planta de personal.                                                                         </t>
  </si>
  <si>
    <t>Aplicar el procedimiento documentado.
Elaborar actos administrativos oportunamente</t>
  </si>
  <si>
    <t>Trimestral</t>
  </si>
  <si>
    <t>Nombramiento sin el cumplimiento de requisitos.</t>
  </si>
  <si>
    <t>Interés de obtener beneficios propios o particulares.
Tráfico de influencias.
Abuso de poder.</t>
  </si>
  <si>
    <t xml:space="preserve">Revocatoria del acto administrativo.
Perdida de Imagen.
Demandas.
Sanciones penales o administrativas.
</t>
  </si>
  <si>
    <t>MI-GE-PR-69 Nombramiento de personal.</t>
  </si>
  <si>
    <t>SI</t>
  </si>
  <si>
    <t>Deficiencia en el ingreso de la informacion de las novedades, nombramientos y demás informacion al sistema.</t>
  </si>
  <si>
    <t>Alarmas del sistema por informacion incompleta.
Procedimiento MI-GE-PR-66 Administrar las novedades de la planta de personal.
Formato AP-AI-RG-108 Relacion de Novedades de Personal.</t>
  </si>
  <si>
    <t>Mensual</t>
  </si>
  <si>
    <t>Deficiencia en el tramite de recobro de las incapacidades.</t>
  </si>
  <si>
    <t>Perdida de recursos de la Secretaria por el no reintegro por parte del  FPSM y EPS.
Demora en el restablecimiento de los recursos financieros de la entidad.</t>
  </si>
  <si>
    <t xml:space="preserve">Procedimiento MI-GE-PR-75 Trámite de las prestaciones sociales y económicas.
Procedimiento MI-GE-PR-66 Administrar las novedades de la planta de personal.
Procedimiento MI-GE-PR-80 Actualizacion del Sitema de Informacion.
                                                                                                                                                                                            </t>
  </si>
  <si>
    <t>Deficiencia en el tramite de las prestaciones sociales.</t>
  </si>
  <si>
    <t xml:space="preserve"> Informacion incompleta y/o desactualizada.
Demora en el tramite de solicitud de reconocimiento.
Error en la liquidacion de la prestacion economica.
Demora en la notificacion del acto administrativo de reconocimiento al docente.</t>
  </si>
  <si>
    <t>Sanción moratoria por demora en el pago de las cesantias parciales y definitivas.
Investigaciones disciplinarias y fiscales.</t>
  </si>
  <si>
    <t>MI-GE-PR-75 Trámite de las prestaciones sociales y económicas.
Lista de chequeo para verificar cumplimiento de los requisitos.</t>
  </si>
  <si>
    <t>Secretario de Educación.
Lider Grupo de Talento Humano.
Lider Equipo Fondo de Prestaciones Sociales del Magisterio y su equipo de trabajo.</t>
  </si>
  <si>
    <t>No registrar la información completa en los sistemas de Información para la administración de las historias labores.
No se guardan en unidades de conservación adecuadas.
Descuido en la distribución y manejo de la información.
Malas condiciones fisico ambientales de los depósitos.</t>
  </si>
  <si>
    <t>Perdida de la informacion.
Certificaciones expedidas con informacion deficiente o incompleta.</t>
  </si>
  <si>
    <t>Procedimiento MI-GE-PR-80 Actualización del Sistema de Información.
Formato AP-AI-RG-122 Hoja de control Historias Laborales.</t>
  </si>
  <si>
    <t>Secretario de Educación.
Lider Grupo de Talento Humano.
Personal de apoyo del Equipo de Historias Laborales</t>
  </si>
  <si>
    <t>Procedimiento MI-GE-PR-77 Administración de Novedades.
Procedimiento MI-GE-PR-78 Liquidación de Prenómina y Nómina.
Formato AP-AI-RG-108 Relacion de Novedades de Personal.</t>
  </si>
  <si>
    <t>Secretario de Educación.
Lider Grupo de Talento Humano.
Lider Equipo de Nómina y su equipo de trabajo.</t>
  </si>
  <si>
    <t>MI-GE-PR-74 Apoyar la inscripción y actualización del registro público en carrera administrativa ó carrera docente</t>
  </si>
  <si>
    <t>Incumplimiento en la atencion y/o respuestas a las PQRSD .</t>
  </si>
  <si>
    <t xml:space="preserve">Desconocimiento de las PQRSD.
Fallas en el reparto de las PQRSD.
Fallas en el aplicativo de Ventanilla Única de Correspondencia.
Distribución inoportuna de las solicitudes presentadas y direccionadas al sector o grupo correspondiente.  
No clasificación de las peticiones presentadas ante la Secretaria frente a la Dirección o Coordinación pertinente.   
Desconocimiento del proceso actual de dichas peticiones y su curso.   </t>
  </si>
  <si>
    <t xml:space="preserve">Incumplimiento normativo.
Insatisfaccion del ciudadano.
Sanciones disciplinarias y fiscales.   
Pérdida de imagén institucional. 
Sanciones económicas a la entidad.                                                                                                                                                 </t>
  </si>
  <si>
    <t xml:space="preserve">Procedimiento documentado.  
Software de ventanilla única de correspondencia.
Indicadores de Gestión.
                                                    Norma Departamental  existente para tal fin.                                                                                                                                                                                 </t>
  </si>
  <si>
    <r>
      <t xml:space="preserve">Reducir el riesgo optimizando los procedimientos e implementando el debido control.           </t>
    </r>
    <r>
      <rPr>
        <sz val="10"/>
        <color indexed="10"/>
        <rFont val="Arial"/>
        <family val="2"/>
      </rPr>
      <t xml:space="preserve">                                    </t>
    </r>
  </si>
  <si>
    <t>PQRSD respondidas / PQRSD presentadas * 100</t>
  </si>
  <si>
    <t xml:space="preserve">
Indebida supervision voluntaria o involuntaria a la ejecucion de contratos.</t>
  </si>
  <si>
    <r>
      <t xml:space="preserve">
Desconocimiento del manual de supervisión.
Falta de capacitación, competencia y experiencia para supervisar.
Favorecimientos personales.
Exceso en la cantidad de proyectos y contratos a supervisar.
Manual de supervisión desactualizado en la normatividad legal vigente.
Falta de supervisión al  supervisado.</t>
    </r>
    <r>
      <rPr>
        <sz val="10"/>
        <color indexed="10"/>
        <rFont val="Arial"/>
        <family val="2"/>
      </rPr>
      <t xml:space="preserve">
</t>
    </r>
  </si>
  <si>
    <t>Investigaciones disciplinarias, penales y fiscales.                                      
Incumplimiento en los objetivos del contrato.
Quejas.
Reprocesos.
Insatisfacción de la comunidad.
Mala imagen institucional.</t>
  </si>
  <si>
    <t xml:space="preserve">Manual de Supervisión e interventoria.
Informe del contratista.
Informe de supervisión.
Acta de liquidación.                                                     
</t>
  </si>
  <si>
    <t xml:space="preserve">Reducir el riesgo optimizando los procedimientos e implementando el debido control.                         </t>
  </si>
  <si>
    <t>Semestral</t>
  </si>
  <si>
    <t>Inscripcion o ascenso en el escalafon de docentes y directivos docentes sin el lleno de los requisitos.</t>
  </si>
  <si>
    <t>Presentacion de titulos academicos falsos o alterados por parte de los docentes y directivos docentes</t>
  </si>
  <si>
    <t>Numero de solicitudes de inscripcion o ascenso en el escalafon verificadas / numero de solicitudes de inscripcion o ascenso presentadas *100</t>
  </si>
  <si>
    <t>No evaluar el 100% de los docentes y directivos docentes de los establecimientos educativos nombrados bajo el decreto 1278 de 2002</t>
  </si>
  <si>
    <t>Inexistencia de evaluadores.
No cumplir con las etapas de seguimiento de las evaluaciones.
No presentar las evidencias a tiempo al evaluador.
Dispersion geografica de algunas sedes educativas.
Impedimentos de docentes y directivos docentes por conflictos de intereses entre las partes.</t>
  </si>
  <si>
    <t>Requerimientos del Ministerio.
Sancion disciplinaria.
No ascenso en el escalafon docente.
Retiro del empleo.</t>
  </si>
  <si>
    <t xml:space="preserve">MI-GE-PR-71 Evaluacion de desempeño.
</t>
  </si>
  <si>
    <t>Numero de docentes y directivos docentes evaluados / Numero de docentes y directivos docentes a evaluar *100</t>
  </si>
  <si>
    <t>Sobre cargas academicas.
Demoras en la asignación de docentes.
Existencia de docentes sin el perfil requerido.</t>
  </si>
  <si>
    <t>Desactualización de la información en el Sistema de Información de Gestión de Recursos Humanos HUMANO.</t>
  </si>
  <si>
    <t>Fallas en la liquidacion de la nomina y prestaciones sociales
Deficiencia en consolidar y difundir la informacion.</t>
  </si>
  <si>
    <t>Aplicar el procedimiento documentado.
Efectuar controles aleatorios a nombramientos.
Aplicar lista de chequeo de nombramiento</t>
  </si>
  <si>
    <t>Aplicar el procedimiento documentado.
Hacer cruce mensual de la planta de cargo con la nomina.
Capacitación a funcionarios nuevos en el manejo del Sistema de Información de Gestión de Recursos Humanos HUMANO.
Cuadro control de actos administrativos de novedades.</t>
  </si>
  <si>
    <t>Desactualización de la información en las Historias laborales.</t>
  </si>
  <si>
    <t>Demora en el procesamiento oportuno de la prenomina y la nomina.</t>
  </si>
  <si>
    <t>No pago de salarios a tiempo.
Errores tecnicos en descarga de informes.</t>
  </si>
  <si>
    <t>Nominas entregadas a tiempo / Nominas procesadas en el mes * 100</t>
  </si>
  <si>
    <t>Revocatoria del acto administrativo.
Demandas.
Sanciones penales o administrativas y disciplinarias.</t>
  </si>
  <si>
    <t>Cobro de tarfias en establecimientos educativos no oficiales sin Resolución de Autorización de Costos Educativos Anuales</t>
  </si>
  <si>
    <t>Establecimientos educativos no oficiales hacen cobros de matricula, pensión y otros sin la Autorización de la Secretaría de Educación</t>
  </si>
  <si>
    <t>Procedimiento MI-GE-PR-279.
Formato MI-GE-RG-272.
Resoluciones de autorización de cobro de costos educativos de colegios no oficiales</t>
  </si>
  <si>
    <t>Anual</t>
  </si>
  <si>
    <r>
      <t xml:space="preserve">Resolución de Autorización de Costos Educativos Expedidas </t>
    </r>
    <r>
      <rPr>
        <b/>
        <sz val="14"/>
        <color indexed="8"/>
        <rFont val="Arial"/>
        <family val="2"/>
      </rPr>
      <t>/</t>
    </r>
    <r>
      <rPr>
        <sz val="10"/>
        <color indexed="8"/>
        <rFont val="Arial"/>
        <family val="2"/>
      </rPr>
      <t xml:space="preserve">
Establecimientos Educativos No Oficiales de Santander * 100</t>
    </r>
  </si>
  <si>
    <t>Funcionamiento de establecimientos educativos oficiales y no oficiales de EPBM y ETDH sin el acto administrativo que los habilita para ofrecer el servicio educativo en todos o algunos Niveles EPBM/Programas ETDH</t>
  </si>
  <si>
    <t xml:space="preserve">Establecimientos educativos oficiales y no oficiales de EPBM y ETDH prestando el servicio educativo sin el cumplimiento de requisitos </t>
  </si>
  <si>
    <t xml:space="preserve">Incumplimiento de la normatividad vigente para el funcionamiento de establecimientos educativos oficiales y no oficiales de EPBM y ETDH </t>
  </si>
  <si>
    <t>Desactualización de los prestadores del servicio educativo  sobre las condiciones y requisitos para el funcionamiento del establecimiento educativo EPBM-ETDH.</t>
  </si>
  <si>
    <t>Establecimientos educativos oficiales y no oficiales de EPBM y ETDH prestando el servicio educativo sin los requisitos reglamentarios.</t>
  </si>
  <si>
    <t>Visitas de Control  a los establecimientos educativos oficiales y no oficiales de EPBM y ETDH del Departamento de Santander</t>
  </si>
  <si>
    <t>Realizar visitas de Control a EE EPBM-ETDH.
Suscribir plan de mejoramiento en el instrumento, de acuerdo a los hallazgos de la visita</t>
  </si>
  <si>
    <r>
      <t xml:space="preserve">Visitas de Habilitación, Registro de Programas, Renovación y Novedades realizadas </t>
    </r>
    <r>
      <rPr>
        <b/>
        <sz val="14"/>
        <color indexed="8"/>
        <rFont val="Arial"/>
        <family val="2"/>
      </rPr>
      <t xml:space="preserve">/ </t>
    </r>
    <r>
      <rPr>
        <sz val="10"/>
        <color indexed="8"/>
        <rFont val="Arial"/>
        <family val="2"/>
      </rPr>
      <t>Visitas programadas para habilitación, Registro de Programas, Renovación y Novedades * 100</t>
    </r>
  </si>
  <si>
    <r>
      <t xml:space="preserve">Visitas de Control realizadas </t>
    </r>
    <r>
      <rPr>
        <b/>
        <sz val="14"/>
        <color indexed="8"/>
        <rFont val="Arial"/>
        <family val="2"/>
      </rPr>
      <t xml:space="preserve">/ </t>
    </r>
    <r>
      <rPr>
        <sz val="10"/>
        <color indexed="8"/>
        <rFont val="Arial"/>
        <family val="2"/>
      </rPr>
      <t>Visitas de Control programadas * 100</t>
    </r>
  </si>
  <si>
    <t>Desactualizacion de la informacion registrada en el Sistema de Matricula SIMAT</t>
  </si>
  <si>
    <t xml:space="preserve">Falta de capacitación a los administradores del Sistema de Información de Matricula SIMAT de los Establecimientos Educativos.
No realizar controles y análisis de la información registrada en el SIMAT, en el proceso de la Matricula.
No realizar las correcciones de las inconsistencias identificadas en Sistema de Información de Matricula SIMAT.
</t>
  </si>
  <si>
    <t xml:space="preserve">Sanciones Administrativas,  Disciplinarias, Fiscales y Penales 
Pérdida de recursos del S.G.P
Asignación incorrecta  de la planta docentes en los Establecimientos Educativos
Mal destinación y utilización  de los recursos económicos en la prestación del servicio educativo
</t>
  </si>
  <si>
    <t xml:space="preserve">Procedimientos documentados
Estrategias de seguimiento
</t>
  </si>
  <si>
    <t>Se reducira el riesgo mediante la ejecucion de los controles establecidos</t>
  </si>
  <si>
    <r>
      <t xml:space="preserve">No. Instituciones  Educativas atendidas con asistencia técnica </t>
    </r>
    <r>
      <rPr>
        <b/>
        <sz val="10"/>
        <color indexed="8"/>
        <rFont val="Arial"/>
        <family val="2"/>
      </rPr>
      <t>/</t>
    </r>
    <r>
      <rPr>
        <sz val="10"/>
        <color indexed="8"/>
        <rFont val="Arial"/>
        <family val="2"/>
      </rPr>
      <t xml:space="preserve"> No. de Instituciones  Educativas * 100
No. de inconsistencias resueltas</t>
    </r>
    <r>
      <rPr>
        <b/>
        <sz val="10"/>
        <color indexed="8"/>
        <rFont val="Arial"/>
        <family val="2"/>
      </rPr>
      <t xml:space="preserve"> /</t>
    </r>
    <r>
      <rPr>
        <sz val="10"/>
        <color indexed="8"/>
        <rFont val="Arial"/>
        <family val="2"/>
      </rPr>
      <t xml:space="preserve"> N° de inconsistencias presentadas * 100
</t>
    </r>
  </si>
  <si>
    <t>Deficiencia en la planeacion  y ejecucion de la Auditoría de Matrícula</t>
  </si>
  <si>
    <t>Deficiencias en la planeación y ejecución de la asistencia tecnica del sector educativo.</t>
  </si>
  <si>
    <t>Reducir el riesgo mediante la aplicación de los controles definidos</t>
  </si>
  <si>
    <t>La no entrega oportuna de la planeación de asistencia tecnica.
Las actividades propuestas no son pertinentes con las necesidades de los EE.
La no entrega oportuna de la información de ejecución de asistencia tecnica.</t>
  </si>
  <si>
    <t>Deficiencia de la información para la toma de decisiones.
Desconocimiento de las debilidades y amenazas en la ptrestacion del servicio de los EE.
Se afecta la calidad en la prestacion del servicio Educativo.</t>
  </si>
  <si>
    <t>Procedimiento documentado de asistencia tecnica.
Circular para la planeacion y la ejecucion  de la asistencia tecnica.
Plan de asistencia técnica.</t>
  </si>
  <si>
    <t>Seguimiento al Plan de Asistencia Técnica.
Seguimiento a la agenda de asistencia tecnica.
Asesoria y acompañamiento a los funcionarios que realizan asistencia técnica.</t>
  </si>
  <si>
    <r>
      <t xml:space="preserve">Número de actividades de asistencia tecnica ejecutadas </t>
    </r>
    <r>
      <rPr>
        <b/>
        <sz val="10"/>
        <rFont val="Arial"/>
        <family val="2"/>
      </rPr>
      <t>/</t>
    </r>
    <r>
      <rPr>
        <sz val="10"/>
        <rFont val="Arial"/>
        <family val="2"/>
      </rPr>
      <t xml:space="preserve"> numero de actividades de asistencia tecnica planificadas * 100</t>
    </r>
  </si>
  <si>
    <t>Incumplimiento de las metas del plan de acción</t>
  </si>
  <si>
    <t>No se realizan todas las actividades propuestas para el cumplimiento del plan de acción</t>
  </si>
  <si>
    <r>
      <rPr>
        <sz val="10"/>
        <rFont val="Arial"/>
        <family val="2"/>
      </rPr>
      <t>Seguimiento a los indicadores del plan de desarrollo sectorial.
Tablero de control avance de metas</t>
    </r>
  </si>
  <si>
    <t>Bimestral</t>
  </si>
  <si>
    <r>
      <t xml:space="preserve">Numero de metas ejecutadas </t>
    </r>
    <r>
      <rPr>
        <b/>
        <sz val="10"/>
        <rFont val="Arial"/>
        <family val="2"/>
      </rPr>
      <t>/</t>
    </r>
    <r>
      <rPr>
        <sz val="10"/>
        <rFont val="Arial"/>
        <family val="2"/>
      </rPr>
      <t xml:space="preserve"> Numero de metas Programadas * 100</t>
    </r>
  </si>
  <si>
    <t>Secretario de Educación.
Líder  Grupo Planeación Educativa y equipo de trabajo</t>
  </si>
  <si>
    <t>No disponer de la Información completa o a tiempo para la generación de informes de avance al cumplimiento de metas y objetivos del PDD</t>
  </si>
  <si>
    <t>Realizar Asistencia Técnica en la metodología de rendición de informes de gestión y avance del plan de acción.</t>
  </si>
  <si>
    <t>Número de funcionarios y/o contratistas con asistencia técnica brindada</t>
  </si>
  <si>
    <t>Omisión voluntaria o involuntaria de la revisión de uno o más requisitos técnicos y documentales de los proyectos</t>
  </si>
  <si>
    <t>Falla voluntaria o involuntaria al realizar la revisión técnica y/o documental de los proyectos.</t>
  </si>
  <si>
    <t>Sanciones disciplinarias, administrativas, penales y fiscales.  Posible corrupción.</t>
  </si>
  <si>
    <t>Reducir riesgo mediante aplicación de controles</t>
  </si>
  <si>
    <t>Secretario de Educación.
Profesional Universitario de Programas y Proyectos del Grupo de Planeación Educativa.</t>
  </si>
  <si>
    <r>
      <t xml:space="preserve">Número de funcionarios y/o contratistas con asistencia técnica brindada   
Número de registros diligenciados de revisión o viabilizarían de proyectos </t>
    </r>
    <r>
      <rPr>
        <b/>
        <sz val="10"/>
        <rFont val="Arial"/>
        <family val="2"/>
      </rPr>
      <t>/</t>
    </r>
    <r>
      <rPr>
        <sz val="10"/>
        <rFont val="Arial"/>
        <family val="2"/>
      </rPr>
      <t xml:space="preserve"> proyectos revisados * 100</t>
    </r>
  </si>
  <si>
    <t>Información incompleta para el análisis y uso  de los resultados de las pruebas SABER.</t>
  </si>
  <si>
    <t>Incumplimiento en el reporte de la Información de Evaluación Docente por parte de los Estableciamientos Educativos Oficiales.</t>
  </si>
  <si>
    <t>Deficiencia en el reporte de la información para la consolidación, analisis y seguimientode la evaluacion institucional</t>
  </si>
  <si>
    <t>Deficiencia en la Planificación, elaboraración, ejecución y seguimiento al Plan de Formación Docente.</t>
  </si>
  <si>
    <t>No se dan las condiciones financieras, legales y administrativas para desarrollar el Plan de Formación Docente y fortalecer la calidad Educativa en el Departamento.</t>
  </si>
  <si>
    <t>Deficiencia en la formulación, ejecucion y seguimiento de los Plan de apoyo al mejoramiento PAM.</t>
  </si>
  <si>
    <r>
      <rPr>
        <sz val="10"/>
        <rFont val="Arial"/>
        <family val="2"/>
      </rPr>
      <t>Reducír el riesgo mediante la ejecución de los
controles establecidos.</t>
    </r>
  </si>
  <si>
    <r>
      <rPr>
        <sz val="10"/>
        <rFont val="Arial"/>
        <family val="2"/>
      </rPr>
      <t>Anual.
Trimestral.</t>
    </r>
  </si>
  <si>
    <r>
      <rPr>
        <sz val="10"/>
        <rFont val="Arial"/>
        <family val="2"/>
      </rPr>
      <t>Anual
Trimestral.</t>
    </r>
  </si>
  <si>
    <t>Reducír el riesgo mediante la ejecución de los controles definidos.</t>
  </si>
  <si>
    <t>Secretario de Educación.
Lider Grupo Cobertura Educativa y su equipo de trabajo</t>
  </si>
  <si>
    <r>
      <t xml:space="preserve">Número  de Docentes y Directivos Docentes evaluados </t>
    </r>
    <r>
      <rPr>
        <b/>
        <sz val="10"/>
        <color indexed="8"/>
        <rFont val="Arial"/>
        <family val="2"/>
      </rPr>
      <t>/</t>
    </r>
    <r>
      <rPr>
        <sz val="10"/>
        <color indexed="8"/>
        <rFont val="Arial"/>
        <family val="2"/>
      </rPr>
      <t xml:space="preserve"> Número de Docentes  y directivos docentes por evaluar * 100</t>
    </r>
  </si>
  <si>
    <r>
      <t xml:space="preserve">Número de Docentes capacitados </t>
    </r>
    <r>
      <rPr>
        <b/>
        <sz val="10"/>
        <color indexed="8"/>
        <rFont val="Arial"/>
        <family val="2"/>
      </rPr>
      <t>/</t>
    </r>
    <r>
      <rPr>
        <sz val="10"/>
        <color indexed="8"/>
        <rFont val="Arial"/>
        <family val="2"/>
      </rPr>
      <t xml:space="preserve"> Número de docentes por capacitar * 100</t>
    </r>
  </si>
  <si>
    <r>
      <t xml:space="preserve">Número de actividades ejecutadas y con seguimiento en el PAM </t>
    </r>
    <r>
      <rPr>
        <b/>
        <sz val="10"/>
        <color indexed="8"/>
        <rFont val="Arial"/>
        <family val="2"/>
      </rPr>
      <t>/</t>
    </r>
    <r>
      <rPr>
        <sz val="10"/>
        <color indexed="8"/>
        <rFont val="Arial"/>
        <family val="2"/>
      </rPr>
      <t xml:space="preserve"> Número de actividades programadas en el PAM * 100</t>
    </r>
  </si>
  <si>
    <t>Resolución para la planeación, ejecucion y seguimiento a los PMI.
Circulares  con 
Cronograma de actividades para los PMI.
Procedimiento Documentado.</t>
  </si>
  <si>
    <t>Los Rectores y Directores Rurales, no entregan los protocolos en las fechas establecidas.</t>
  </si>
  <si>
    <t>Información  Incompleta.
Investigación y Sanción Disciplinaria.</t>
  </si>
  <si>
    <t>Información  Incompleta para el análisis y seguimiento.
Dificultad en la planeación y ejecución de la asistencia Técnica  a los Establecimientos Educativos.</t>
  </si>
  <si>
    <t>La Información remitida es manual.
Información incompleta enviada por los Rectores.
Los formatos diligenciados presentan inconsistencias.</t>
  </si>
  <si>
    <t>Resolución para el proceso de formación docente.
Procedimiento documentado.
Circular con Cronograma de actividades.</t>
  </si>
  <si>
    <t>Servicio educativo de baja calidad.
Bajos resultados en las pruebas saber.</t>
  </si>
  <si>
    <t>Planes de mejoramiento Institucional.
Caracterizacion y perfil del sector Educativo.</t>
  </si>
  <si>
    <t>Se quedan estudiantes sin evaluar.
Información incompleta para el analisis y usos de los resultados.</t>
  </si>
  <si>
    <t>Circular con el Cronograma para presentación de las pruebas SABER.
Procedimiento documentado.
Información del MEN y Análisis de Resultados.
Reporte de matrícula en el SIMAT.</t>
  </si>
  <si>
    <t>Resolución expedida por la SED, para la organización del proceso de Evaluación anual de desempeño laboral y periodo de prueba de Docentes y Directivos Docentes de los Municipios no certificados.
Procedimiento documentado.</t>
  </si>
  <si>
    <t>Secretario de Educación.
Lider Grupo Calidad Educativa  y su equipo de trabajo.</t>
  </si>
  <si>
    <t>Información remitida es manual.
La información incompleta enviada por los Rectores.
Los formatos diligenciados presentan inconsistencias.</t>
  </si>
  <si>
    <t>Resolución  para la planeación, ejecución y seguimiento a la Evaluación Institucional.
Circular con Cronograma de actividades
Procedimiento Documentado.</t>
  </si>
  <si>
    <r>
      <t xml:space="preserve">Número  de EE  con Autoevaluación Institucional reportada, consolidada y analizada </t>
    </r>
    <r>
      <rPr>
        <b/>
        <sz val="10"/>
        <color indexed="8"/>
        <rFont val="Arial"/>
        <family val="2"/>
      </rPr>
      <t>/</t>
    </r>
    <r>
      <rPr>
        <sz val="10"/>
        <color indexed="8"/>
        <rFont val="Arial"/>
        <family val="2"/>
      </rPr>
      <t xml:space="preserve"> Número de EE que deben reportar la información de autoevaluación institucional * 100</t>
    </r>
  </si>
  <si>
    <t>Deficiencia en la consolidación, análisis y seguimiento a los Planes de Mejoramiento Institucional PMI</t>
  </si>
  <si>
    <t>Información  Incompleta para la consolidación, análisis y seguimiento.
Deficiencia en la elaboración, ejecución, evaluación y seguimiento a los PMI.</t>
  </si>
  <si>
    <r>
      <t xml:space="preserve">Número  de EE con PMI reportados, consolidados y analizados </t>
    </r>
    <r>
      <rPr>
        <b/>
        <sz val="10"/>
        <color indexed="8"/>
        <rFont val="Arial"/>
        <family val="2"/>
      </rPr>
      <t>/</t>
    </r>
    <r>
      <rPr>
        <sz val="10"/>
        <color indexed="8"/>
        <rFont val="Arial"/>
        <family val="2"/>
      </rPr>
      <t xml:space="preserve"> Número de EE que deben reportar  el PMI * 100</t>
    </r>
  </si>
  <si>
    <t>Los docentes no cuentan con las herramientas pedagogicas, interpersonales y disciplinarias para desarrollar de manera asertivas las prácticas Educativas.</t>
  </si>
  <si>
    <t>Deficiencia de la formulación e implementación y seguimiento de los PEI.</t>
  </si>
  <si>
    <t>Proyectos Educativos Institucionales  con debilidades en la formulacion. ejecucion y seguimiento.</t>
  </si>
  <si>
    <t>Resolución.
Circular con cronograma de actividades.
Asesoria y asistencia técnica.</t>
  </si>
  <si>
    <t>Expedir y publicar la resolución para la formulación, revisión y evaluacion del PEI.
Expedir circular con actividades del PEI.
Planificar y ejecutar la asistencia tecnica en PEI.</t>
  </si>
  <si>
    <r>
      <t xml:space="preserve">Número de EE con PEI registrados y evaluados </t>
    </r>
    <r>
      <rPr>
        <b/>
        <sz val="10"/>
        <color indexed="8"/>
        <rFont val="Arial"/>
        <family val="2"/>
      </rPr>
      <t>/</t>
    </r>
    <r>
      <rPr>
        <sz val="10"/>
        <color indexed="8"/>
        <rFont val="Arial"/>
        <family val="2"/>
      </rPr>
      <t xml:space="preserve"> Numero de EE que presentaron PEI registrados y evaluados * 100</t>
    </r>
  </si>
  <si>
    <t>Plan de apoyo al mejoramiento  con debilidades en la formulacion. ejecucion y seguimiento.</t>
  </si>
  <si>
    <t>Baja calidad del servicio educativo.
Incumplimiento del objetivo misional de la Secretaria de Educación.</t>
  </si>
  <si>
    <t>Elaborar el Plan de Mejoramiento PAM.
Ejecutar el Plan de Mejoramiento PAM.
Realizar seguimiento al Plan de Mejoramiento PAM</t>
  </si>
  <si>
    <t>GESTION EDUCATIVA</t>
  </si>
  <si>
    <t>Informe  mensual del proceso de Atención al Ciudadano.</t>
  </si>
  <si>
    <t>Secretario de Educacion.
Lider Grupo de Talento Humano.
Administrador de Planta.
Personal de apoyo a Administracion de Planta.</t>
  </si>
  <si>
    <t>Secretario de Educación.
Lider Grupo Inspección y Vigilancia y su equipo de trabajo</t>
  </si>
  <si>
    <t>Secretario de Educación.
Lider Grupo de Talento Humano.
Lider Equipo Carrera Docente.</t>
  </si>
  <si>
    <t>Secretario de Educación.
Lider Grupo de Talento Humano.
Lider Equipo Desarrollo Docente.
Lider Grupo Calidad Educativa</t>
  </si>
  <si>
    <t>Secretario de Educacion.
Lider Grupo Atención al Ciudadano - Secretaria de Educación.</t>
  </si>
  <si>
    <t>No presentación oportuna por parte de los EE No Oficiales, de los documentos requeridos para liquidar los costos educativos.
No diligenciamiento de la autoevaluación institucional en el Sistema EVI.</t>
  </si>
  <si>
    <t>Desconocimiento de los interesados sobre los requisitos para habilitar un establecimiento educativo o para ampliar el servicio que ofrecen
Desconocimiento de las autoridades municipales sobre los requisitos que deben cumplir los EE para funcionar legalmente.1</t>
  </si>
  <si>
    <t>Procedimiento de Habilitación y Novedades.
Formato MI-GE-RG-257
Visitas de Habilitación, Registro de Programas, Renovación  y Novedades a los establecimientos educativos oficiales y no oficiales de EPBM y ETDH del Departamento de Santander</t>
  </si>
  <si>
    <t>Aplicar los procedimientos documentados para HABILITAR y NOVEDADES.
Realizar programación de visitas a EE EPBM y ETDH que requieren HABILITACIÓN/NOVEDADES.</t>
  </si>
  <si>
    <t>Aplicar el procedimiento documentado.
Expedición y envío de Circular de Costos Educativos.
Diligenciamiento de formato MI-GE-RG-272.
Reportes del Sistema de Evaluación Institucional EVI.</t>
  </si>
  <si>
    <t>Sanciones disciplinarias.
Hallazgos administrativos.
Insatisfacción de la comunidad educativa</t>
  </si>
  <si>
    <t>Inconsistencias y/o incumplimiento de términos, en la información suministrada para la generación de informes de
seguimiento y evaluación del PDD.</t>
  </si>
  <si>
    <t>Información irreal e inoportuna.
Incumplimiento normativo.
Deficiencia de la información para la toma de decisiones.
Daño imagen institucional.
Sanciones Administrativas</t>
  </si>
  <si>
    <t>Resolución 17006 de 22 de septiembre de 2014.
Procedimiento para realizar seguimiento al PDD</t>
  </si>
  <si>
    <t>Decreto 303 de 2005 -
acuerdo 0017 de
2013 - procedimientos: recepción y evaluación de proyectos a ser presentados a sesión de OCAD, de inversión con otras entidades OCAD y registro de proyectos. Registros: ficha de verificación de cumplimiento de requisitos para la viabilización y aprobación de proyectos de inversión OCAD, guía ejecutiva de proyectos, concepto de viabilidad sectorial, revisión técnica y documental de proyectos, formato de presentación de informe para la actualización de proyectos.</t>
  </si>
  <si>
    <t>Realizar Asistencia Técnica a los funcionarios que elaboran los proyectos en los requisitos que deben cumplir los proyectos.
Aplicar al formato de revisión técnica y documental a los proyectos registrados o radicados respectivamente.</t>
  </si>
  <si>
    <t>Realizar seguimiento a los indicadores del plan de accion.
Realizar seguimiento  al tablero de control de avance de metas</t>
  </si>
  <si>
    <t>Capacitar a los responsables de hacer el registro de la información en el SIMAT, en cada EE
Prestar  asistencia técnica a los administradores y directivos docentes de los EE.
Realizar documentos informativos sobre el cronograma de matrícula.
Aplicar el procedimiento documentado.
Elaborar archivo detallado (solicitud de corrección de inconsistencias) identificadas en el SINEB.
Realizar seguimiento y control a las inconsistencias presentadas en el proceso de la matrícula.</t>
  </si>
  <si>
    <t>No todos los estudiantes matriculados en los grados 3,5,7,9 y 11 presentan las pruebas SABER .</t>
  </si>
  <si>
    <t>Elaborar y remitir  circular a los Rectores, Directores de Núcleo y Directores Rurales, para la organización de las pruebas SABER.
Aplicar el procedimiento documentado.
Realizar analisis de resultado.
Solicitar y utilizar el reporte de matrícula del SIMAT.</t>
  </si>
  <si>
    <t>Reducir el riesgo mediante la ejecución de los
controles establecidos.</t>
  </si>
  <si>
    <t>Elaborar, publicar y remitir la resolución de Evaluación.
Aplicar el procedimiento documentado.</t>
  </si>
  <si>
    <t>Elaborar publicar y remitir resolución de Evaluación Institucional.
Elaborar y remitir  circular a Rectores, Directores de Núcleo y Directores Rurales de Evaluación  Institucional.
Aplicar el procedimiento definido.</t>
  </si>
  <si>
    <t>Elaborar, publicar y remitir resolución de PMI.
Elaborar y remitir circular a Rectores, Directores de Núcleo y Directores Rurales para PMI.
Aplicar procedimiento definido.</t>
  </si>
  <si>
    <t>Elaborar y ejecutar el plan territorial de formación Docente.
Expedir circular para la ejecución del plan de formación docente.
Aplicar el procedimiento Definido.</t>
  </si>
  <si>
    <t>Demora en la elaboración del acto administrativo de distribución de planta.</t>
  </si>
  <si>
    <r>
      <t xml:space="preserve">Número de  días utilizados para la distribucion de la planta </t>
    </r>
    <r>
      <rPr>
        <b/>
        <sz val="10"/>
        <color indexed="8"/>
        <rFont val="Arial"/>
        <family val="2"/>
      </rPr>
      <t>/</t>
    </r>
    <r>
      <rPr>
        <sz val="10"/>
        <color indexed="8"/>
        <rFont val="Arial"/>
        <family val="2"/>
      </rPr>
      <t xml:space="preserve"> Número de días programados para la distribución de la planta * 100</t>
    </r>
  </si>
  <si>
    <t>Deficiencia en la calidad de la informacion registrada en el Sistema de Información HUMANO.
No reporte oportuno de Administración de Planta de las incapacidades y documentos soportes para el recobro.
Desactualizacion de las Historias Laborales.
No se tiene conocimiento cuando un afiliado a la EPS esta o no activo en la misma.
Una vez radicada la incapacidad en la EPS, tiene un término de aprobación de 2 meses apróximandamente, por tanto no se tiene conocimiento del estado de liquidación de misma.
Cuando en las EPS se presentan liquidaciones por cambios de razón social, se genera nuevos manejos administrativos y mora en liquidación y pago de las incapacidades.</t>
  </si>
  <si>
    <t>Aplicar el procedimiento documentado.
Actualizacion de los sistemas de informacion.
Revision previa a la radicacion de los documentos.
Realizar el cruce de la informacion que reposa en el sistema FOMAT contra la informacion del Sistema de informacion HUMANO.
Notificar por edicto las resoluciones de reconocimiento de prestaciones economicas cuando el docente no se notifica personalmente.</t>
  </si>
  <si>
    <t>Aplicar el procedimiento documentado.
Efectuar controles en la sustanciacion o estudios de los requisitos.</t>
  </si>
  <si>
    <t>Aplicar el procedimiento documentado.
Diligenciar la Hoja de Control Historias Laborales.
Reportar al Grupo Sistemas de Información de la SED, las historias laborales que presente algun tipo de inconsistencia para su corrección.</t>
  </si>
  <si>
    <r>
      <t xml:space="preserve">Numero de plazas reubicadas </t>
    </r>
    <r>
      <rPr>
        <b/>
        <sz val="10"/>
        <color indexed="8"/>
        <rFont val="Arial"/>
        <family val="2"/>
      </rPr>
      <t xml:space="preserve">/ </t>
    </r>
    <r>
      <rPr>
        <sz val="10"/>
        <color indexed="8"/>
        <rFont val="Arial"/>
        <family val="2"/>
      </rPr>
      <t>Numero de plazas nuevas solicitadas * 100</t>
    </r>
  </si>
  <si>
    <r>
      <t xml:space="preserve">Número de hojas de vida de funcionarios verificadas que cumplen requisitos </t>
    </r>
    <r>
      <rPr>
        <b/>
        <sz val="10"/>
        <color indexed="8"/>
        <rFont val="Arial"/>
        <family val="2"/>
      </rPr>
      <t>/</t>
    </r>
    <r>
      <rPr>
        <sz val="10"/>
        <color indexed="8"/>
        <rFont val="Arial"/>
        <family val="2"/>
      </rPr>
      <t xml:space="preserve"> número de  funcionarios vinculados *100</t>
    </r>
  </si>
  <si>
    <r>
      <t xml:space="preserve">Numero de novedades actos administrativos ingresados al sistema de información </t>
    </r>
    <r>
      <rPr>
        <b/>
        <sz val="10"/>
        <color indexed="8"/>
        <rFont val="Arial"/>
        <family val="2"/>
      </rPr>
      <t>/</t>
    </r>
    <r>
      <rPr>
        <sz val="10"/>
        <color indexed="8"/>
        <rFont val="Arial"/>
        <family val="2"/>
      </rPr>
      <t xml:space="preserve"> Número de  actos administrativos de novedades expedidos *100</t>
    </r>
  </si>
  <si>
    <r>
      <t xml:space="preserve">Numero de prestaciones sociales reconocidas </t>
    </r>
    <r>
      <rPr>
        <b/>
        <sz val="10"/>
        <color indexed="8"/>
        <rFont val="Arial"/>
        <family val="2"/>
      </rPr>
      <t>/</t>
    </r>
    <r>
      <rPr>
        <sz val="10"/>
        <color indexed="8"/>
        <rFont val="Arial"/>
        <family val="2"/>
      </rPr>
      <t xml:space="preserve"> Numero de solicitudes de prestaciones sociales radicadas * 100</t>
    </r>
  </si>
  <si>
    <r>
      <t xml:space="preserve">Numero de novedades actualizadas en los sistemas de información </t>
    </r>
    <r>
      <rPr>
        <b/>
        <sz val="10"/>
        <color indexed="8"/>
        <rFont val="Arial"/>
        <family val="2"/>
      </rPr>
      <t>/</t>
    </r>
    <r>
      <rPr>
        <sz val="10"/>
        <color indexed="8"/>
        <rFont val="Arial"/>
        <family val="2"/>
      </rPr>
      <t xml:space="preserve"> Numero de novedades generadas en Administración de Planta * 100</t>
    </r>
  </si>
  <si>
    <t>Demora en la atención de incidencia por parte de Soporte Logico del Ministerio de Educación Nacional.
Incumplimiento de Administración de Planta en las fechas de reportes de Novedades al Equipo Nómina.
Demora en la validación de la Seguridad Social por parte del Operador.
Fallas del servicio de Internet.</t>
  </si>
  <si>
    <t>Aplicar el procedimiento documentado.
Elaborar cronograma de nómina.
Verificar el ingreso correcto de novedades de nomina.
Elaborar y visar prenominas para el pago de cada nómina.
Hacer seguimiento a las incidencias enviadas a Soporte Logico del MEN.
Enviar circular sensibilizando al personal que ingresa novedades en el reporte oportuno de éstas.
Hacer gestión ante la oficina de Sistemas de la Gobernación de Santander cuando se presenten inconvenientes con el internet.
Enviar los archivos planos a tiempo al Operador validador de Seguridad Social.</t>
  </si>
  <si>
    <t>Notificación extemporanea del Programa de Auditoría.
No disponer de los recursos humanos, tecnológicos y financieros para la realziación de la Auditoría.
Falta de compromiso de los auditados y auditores.
No se ejecuta el procedimiento de Auditoría de Matricula correctamente.
No se utilizan los formatos de registros existentes en la ejecucion de la Auditoría de Matricula.</t>
  </si>
  <si>
    <t xml:space="preserve">Incumplimiento de requisitos normativo.
No se dispone de información relevante para la mejora continua.
Fallas en la toma de decisiones por parte de los responsables de proceso.
</t>
  </si>
  <si>
    <t xml:space="preserve">Procedimiento MI-GE-PR -38 Auditoria de Matrícula.
Programas de Auditoría
Planes de Auditoría
Informes de Auditoría General
Acciones de mejora preventiva y correctiva.
</t>
  </si>
  <si>
    <r>
      <t xml:space="preserve">N° de auditorías realizadas </t>
    </r>
    <r>
      <rPr>
        <b/>
        <sz val="10"/>
        <color indexed="8"/>
        <rFont val="Arial"/>
        <family val="2"/>
      </rPr>
      <t>/</t>
    </r>
    <r>
      <rPr>
        <sz val="10"/>
        <color indexed="8"/>
        <rFont val="Arial"/>
        <family val="2"/>
      </rPr>
      <t xml:space="preserve"> N° de auditorías programadas * 100
N° de seguimientos realizados (correctiva - preventiva - de mejora) / N° de acciones (correctivas - preventivas - de mejora) identificadas * 100
</t>
    </r>
  </si>
  <si>
    <t xml:space="preserve">Ejecutar el procedimiento documentado.
Definir, expedir y socializar el Plan de Auditoría oportunamente.
Realizar y analizar los informes de Auditoría
Hacer seguimiento y controles a las acciones de mejora correctiva y preventiva.
</t>
  </si>
  <si>
    <t>Información desactualizada y/o no vigente en el documento estado de EI</t>
  </si>
  <si>
    <t>Descentralización de la información.
Diversas fuentes</t>
  </si>
  <si>
    <t>Compromete la confiabilidad en la toma de decisiones</t>
  </si>
  <si>
    <t>No garantizar el nivel de servicio necesario, para  dar respuesta a los requerimientos de acompañamiento técnico de las instituciones educativas de Educación Inicial en el territorio.</t>
  </si>
  <si>
    <t>No contar con los recursos y/o la capacidad técnica para atender las necesidades de acompañamiento</t>
  </si>
  <si>
    <t>Bajo nivel de calidad en la prestación del servicio de Educación Inicial.</t>
  </si>
  <si>
    <t xml:space="preserve">No identificación de la oferta de prestadores de servicio de Educación Inicial, existente en el territorio </t>
  </si>
  <si>
    <t>No definición o ejecución de la estrategia para la identificación e invitación al registro en SIPI</t>
  </si>
  <si>
    <t>Afecta la confiabiilidad de la información para el análisis del Estado de la Educación Inicial</t>
  </si>
  <si>
    <t>Información recibida / Información requerida por el proceso * 100</t>
  </si>
  <si>
    <t>Visitas de acompañamiento realizadas / Visitas de acompañamiento solicitadas * 100</t>
  </si>
  <si>
    <t>Aplicar el procedimiento documentado. Reporte Rupei</t>
  </si>
  <si>
    <t>No. de prestadores de servicio registrados / No.  de prestadores de servicio del territorio</t>
  </si>
  <si>
    <t>Aplicar el procedimiento documentado.
Diligenciamiento de formato MI-GE-RG-319 Plan de acción de acompañamiento Técnico en Educación Inicial</t>
  </si>
  <si>
    <t>Aplicar el procedimiento documentado.
Diligenciamiento de formatos: 
- Instrumento para caracterización Estado de la EI.
- MI-GE-RG-317 Caracterización del estado de la educación inicial
Aplicación de estrategias para la consecución de insumos.</t>
  </si>
  <si>
    <t>Procedimiento MI-GE-PR-282 Estado de la Educación Inicial
Solicitud oportuna de la información.</t>
  </si>
  <si>
    <t xml:space="preserve">Procedimiento MI-GE-PR-284 Acompañamiento técnico en educación inicial
Asegurar la priorización en la programación de los acompañamientos técnicos. </t>
  </si>
  <si>
    <t>Procedimiento MI-GE-PR 285 Registro único de prestadores de educación inicial - RUPEI</t>
  </si>
  <si>
    <r>
      <t xml:space="preserve">Número de estudiantes  que presentan las pruebas de los grados 3,5,7,9 </t>
    </r>
    <r>
      <rPr>
        <b/>
        <sz val="10"/>
        <color indexed="8"/>
        <rFont val="Arial"/>
        <family val="2"/>
      </rPr>
      <t>/</t>
    </r>
    <r>
      <rPr>
        <sz val="10"/>
        <color indexed="8"/>
        <rFont val="Arial"/>
        <family val="2"/>
      </rPr>
      <t xml:space="preserve"> Número de estudiantes matriculados en los grados 3,5,7,9 * 100
Número de estudiantes  que presentan las pruebas del grado  11 / Número de estudiantes matriculados en el grado  11 * 100</t>
    </r>
  </si>
  <si>
    <r>
      <t xml:space="preserve">Numero  de incapacidades solicitadas para el recobro al  FPSM </t>
    </r>
    <r>
      <rPr>
        <b/>
        <sz val="10"/>
        <color indexed="8"/>
        <rFont val="Arial"/>
        <family val="2"/>
      </rPr>
      <t>/</t>
    </r>
    <r>
      <rPr>
        <sz val="10"/>
        <color indexed="8"/>
        <rFont val="Arial"/>
        <family val="2"/>
      </rPr>
      <t xml:space="preserve"> Número de incapacidades  reportadas para el recobro * 100
</t>
    </r>
  </si>
  <si>
    <t>Secretario de Educación.
Lider Grupo de Talento Humano.
Funcionario recobro de incapacidades / Administración de planta / Talento Humano 
Lider Grupo de Talento Humano / Secretaría de Educación</t>
  </si>
  <si>
    <t xml:space="preserve">Aplicar el procedimiento documentado.
Informar oportunamente al Grupo Calidad Educativa para que investigue y tome los correctivos del caso.
Circular enviada a los Directivos Docentes recordando las fechas de entrega de protocolo
</t>
  </si>
  <si>
    <t>Secretario de Educacion. / Director Administrativo y Financiero</t>
  </si>
  <si>
    <t>Realizar el tramite de recobro oportunamente.
Cuadro control de incapacidades.
Aplicar lista de chequeo de los documentos bases para el tramite del recobro.
Oficios de recobreo remitidos a  la Fiduprevisora s.a.</t>
  </si>
  <si>
    <t>Cuadro control del estado de los contratatos
Lista de chequeo de Contratos.
Circular enviada a los supervisores requiriendo los documentos faltantes en el expediente contractual,</t>
  </si>
  <si>
    <t>Número de expedientes contractuales completos / Número de contratos o convenios suscritos por la secretaria. *100.
Número de Contratos o Convenios Sin liquidar  / Número de Contratos o  Convenios suscritos por la Secretaria  * 100</t>
  </si>
  <si>
    <t>El programa de alimentación escolar sumistrado no alcanza la cobertura, calidad y oportunidad planificada por el Departamento.</t>
  </si>
  <si>
    <t xml:space="preserve">Estructuración financiera compleja e insuficiente del programa PAE por parte del Departamento, MEN y Municipios.
Recurso humano y tecnológico insuficiente para elaborar, registrar el proyecto de inversión,
insuficiente recurso humano capacitado para realizar supervisión y seguimiento al PAE.
El proceso de contratación del operador e interventoría del programa PAE, no se ejecute en los términos y plazos establecidos.
Sistema de Información de Matrícula desactualizado.
El operador del programa PAE no suministra el completó alimentario en las condiciones de calidad y cantidad contratadas.
El operador del proyecto, interventor, ó rector, por acción o por omisión, afecten la calidad o cantidad del complemento alimentario o número de beneficiarios para beneficio de un tercero.
</t>
  </si>
  <si>
    <t>1. Aumento en el indice de dserción escolar.
2. Investigaciones penales, Disciplinarias y administrativas.
3. Perdida de recursos.
4. Imagen institucional desfavorable.</t>
  </si>
  <si>
    <t xml:space="preserve"> La secretaría de educación a través del coordinador del equipo PAE establece el cronograma detallado de actividades a realizar para la planeación y contratación del Programas, en el mes de Agosto de la vigencia anterior. 
A través del comité técnico se hará seguimiento mensual al cronograma establecido, reportando al ordenador del gasto mediante oficio el avance en la ejecución de las actividades y soportado en la respectiva acta del comité.”
El  profesional del SIMAT reportara la información semanalmente en dos tipos de archivo, consolidado y detallado de los niños caracterizados por el tipo de complemento alimentario escolar. 
El equipo PAE realizara las validaciones correspondientes y reportara las inconsistencias por correo electrónico al administrador del SIMAT para los ajustes respectivos. 
Recibida la información ajustada por parte del profesional del SIMAT el equipo PAE por medio de correo electrónico en archivo Excel remitirá al operador la información de los estudiantes beneficiarios.
El operador valida la información y reporten las inconsistencias al equipo PAE, las cuales se ajustaran dentro de los dos días siguiente.
Ajustada la información, el equipo PAE genera el listado defnitivo el cual se remitira por oficio al operador y la interventoría.
El equipo PAE diariamente recibe PQRSD de los diferentes actores del programa, se analizan, revisan y consolidad y se traslada inmediatamente a la interventoría en el formato establecido, quien a su vez remite el hallazgo al operador correspondiente para su respuesta y plan de mejoramiento.
Si el equipo PAE lo considera necesario asigna a uno de los técnicos de campo para que realce seguimiento directo y presente respectivo informe. 
El equipo PAE consolida todos los informes y estos se entregan vía correo electrónico a la supervisión colegiada y a la secretaria de educación cada vez que se requiera.  /  Semanalmente se ejercerá control y seguimiento a las bodegas de ensamble y despacho de cada operador, visitas que se realicen por parte de los técnicos de campo del equipo PAE.
Se realiza semanalmente junta de apoyo técnico, legal y financiero con el o los representantes del operador, la interventoría y las coordinadoras de PAE, con el fin de hacer seguimiento a la ejecución y monitoreo del programa PAE durante la semana inmediatamente anterior. 
Durante esta junta se levanta acta y se generan compromisos; si la coordinación del PAE evidencia incumplimiento reiterado en las obligaciones contractuales del operador y/o la interventoría, se pone en conocimiento de la secretaria de educación y el equipo jurídico, para iniciar proceso de sanciones y multas.
</t>
  </si>
  <si>
    <t>1. Cronograma Aprobado.
2. Acta de seguimiento al cronograma.
3. Oficio de reporte al Ordenador del gasto.
4. Archivo de reporte de IE y numero beneficiaros en formato Excel.
5. Correos electronicos  entre el profesional del SIMAT, el programa PAE y el operador del programa.
6. Consolidado de PQRS atendidadas,
7. Actas de visita de seguimineto,
8. Acta de junta de apoyo tecnico</t>
  </si>
  <si>
    <t>Coordinación PAE
Profesional SIMAT
Profesioanl de Apoyo SIMAT PAE
Profesionales de Apoyo al seguimiento de la operación de PQRS
Corrdinación Técnica
Corrdinación PAE</t>
  </si>
  <si>
    <t>No. de activiades ejecutadas / No. Programadas *100
No.de raciones contratadas / No. de raciones entregadas mensualmente *100
No. de PQRS resueltas / No. de PQRS recibidas * 100
No. de visitas con porcentaje de cumplimiento mayor al 80%  / No. de visitas realizadas *100 
No. de juntas realizadas / No. de juntas programadas *100</t>
  </si>
  <si>
    <t>Fecha de Formulación:     10/09/2019</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</si>
</sst>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64">
    <font>
      <sz val="11"/>
      <color indexed="8"/>
      <name val="Arial"/>
      <family val="2"/>
    </font>
    <font>
      <sz val="11"/>
      <color indexed="8"/>
      <name val="Calibri"/>
      <family val="2"/>
    </font>
    <font>
      <sz val="10"/>
      <name val="Arial"/>
      <family val="2"/>
    </font>
    <font>
      <sz val="12"/>
      <color indexed="8"/>
      <name val="Arial"/>
      <family val="2"/>
    </font>
    <font>
      <b/>
      <sz val="12"/>
      <color indexed="8"/>
      <name val="Arial"/>
      <family val="2"/>
    </font>
    <font>
      <b/>
      <i/>
      <sz val="12"/>
      <color indexed="8"/>
      <name val="Arial"/>
      <family val="2"/>
    </font>
    <font>
      <b/>
      <sz val="10"/>
      <color indexed="9"/>
      <name val="Arial"/>
      <family val="2"/>
    </font>
    <font>
      <b/>
      <sz val="10"/>
      <name val="Arial"/>
      <family val="2"/>
    </font>
    <font>
      <b/>
      <sz val="10"/>
      <color indexed="8"/>
      <name val="Arial"/>
      <family val="2"/>
    </font>
    <font>
      <sz val="10"/>
      <color indexed="8"/>
      <name val="Arial"/>
      <family val="2"/>
    </font>
    <font>
      <b/>
      <sz val="11"/>
      <color indexed="8"/>
      <name val="Arial"/>
      <family val="2"/>
    </font>
    <font>
      <sz val="14"/>
      <color indexed="8"/>
      <name val="Arial"/>
      <family val="2"/>
    </font>
    <font>
      <b/>
      <sz val="14"/>
      <color indexed="8"/>
      <name val="Arial"/>
      <family val="2"/>
    </font>
    <font>
      <b/>
      <sz val="22"/>
      <color indexed="8"/>
      <name val="Arial"/>
      <family val="2"/>
    </font>
    <font>
      <sz val="10"/>
      <color indexed="10"/>
      <name val="Arial"/>
      <family val="2"/>
    </font>
    <font>
      <b/>
      <sz val="9"/>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9"/>
      <name val="Arial"/>
      <family val="2"/>
    </font>
    <font>
      <sz val="10"/>
      <color indexed="8"/>
      <name val="Calibri"/>
      <family val="2"/>
    </font>
    <font>
      <b/>
      <sz val="9"/>
      <color indexed="8"/>
      <name val="Calibri"/>
      <family val="2"/>
    </font>
    <font>
      <b/>
      <sz val="14"/>
      <color indexed="8"/>
      <name val="Calibri"/>
      <family val="2"/>
    </font>
    <font>
      <b/>
      <sz val="32"/>
      <color indexed="8"/>
      <name val="Kunstler Scrip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0"/>
      <name val="Arial"/>
      <family val="2"/>
    </font>
    <font>
      <b/>
      <sz val="10"/>
      <color theme="0"/>
      <name val="Arial"/>
      <family val="2"/>
    </font>
    <font>
      <sz val="10"/>
      <color theme="1"/>
      <name val="Calibri"/>
      <family val="2"/>
    </font>
    <font>
      <b/>
      <sz val="9"/>
      <color theme="1"/>
      <name val="Calibri"/>
      <family val="2"/>
    </font>
    <font>
      <sz val="10"/>
      <color rgb="FF000000"/>
      <name val="Arial"/>
      <family val="2"/>
    </font>
    <font>
      <b/>
      <sz val="14"/>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BBB59"/>
        <bgColor indexed="64"/>
      </patternFill>
    </fill>
    <fill>
      <patternFill patternType="solid">
        <fgColor rgb="FFD7E4BC"/>
        <bgColor indexed="64"/>
      </patternFill>
    </fill>
    <fill>
      <patternFill patternType="solid">
        <fgColor rgb="FFA8D08D"/>
        <bgColor indexed="64"/>
      </patternFill>
    </fill>
    <fill>
      <patternFill patternType="solid">
        <fgColor rgb="FFFFFF00"/>
        <bgColor indexed="64"/>
      </patternFill>
    </fill>
    <fill>
      <patternFill patternType="solid">
        <fgColor rgb="FF9CC2E5"/>
        <bgColor indexed="64"/>
      </patternFill>
    </fill>
    <fill>
      <patternFill patternType="solid">
        <fgColor rgb="FFFF0000"/>
        <bgColor indexed="64"/>
      </patternFill>
    </fill>
    <fill>
      <patternFill patternType="solid">
        <fgColor rgb="FFCCC0DA"/>
        <bgColor indexed="64"/>
      </patternFill>
    </fill>
    <fill>
      <patternFill patternType="solid">
        <fgColor rgb="FFFCD5B4"/>
        <bgColor indexed="64"/>
      </patternFill>
    </fill>
    <fill>
      <patternFill patternType="solid">
        <fgColor rgb="FFFFC000"/>
        <bgColor indexed="64"/>
      </patternFill>
    </fill>
    <fill>
      <patternFill patternType="solid">
        <fgColor rgb="FFC4D79B"/>
        <bgColor indexed="64"/>
      </patternFill>
    </fill>
    <fill>
      <patternFill patternType="solid">
        <fgColor rgb="FF8DB4E2"/>
        <bgColor indexed="64"/>
      </patternFill>
    </fill>
    <fill>
      <patternFill patternType="solid">
        <fgColor rgb="FFF98D6B"/>
        <bgColor indexed="64"/>
      </patternFill>
    </fill>
    <fill>
      <patternFill patternType="solid">
        <fgColor theme="0"/>
        <bgColor indexed="64"/>
      </patternFill>
    </fill>
    <fill>
      <patternFill patternType="solid">
        <fgColor theme="6" tint="0.39998000860214233"/>
        <bgColor indexed="64"/>
      </patternFill>
    </fill>
    <fill>
      <patternFill patternType="solid">
        <fgColor theme="6"/>
        <bgColor indexed="64"/>
      </patternFill>
    </fill>
    <fill>
      <patternFill patternType="solid">
        <fgColor theme="6" tint="0.39998000860214233"/>
        <bgColor indexed="64"/>
      </patternFill>
    </fill>
    <fill>
      <patternFill patternType="solid">
        <fgColor theme="6"/>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2D69B"/>
      </left>
      <right style="medium">
        <color rgb="FFC2D69B"/>
      </right>
      <top>
        <color indexed="63"/>
      </top>
      <bottom style="medium">
        <color rgb="FFC2D69B"/>
      </bottom>
    </border>
    <border>
      <left>
        <color indexed="63"/>
      </left>
      <right style="medium">
        <color rgb="FFC2D69B"/>
      </right>
      <top>
        <color indexed="63"/>
      </top>
      <bottom style="medium">
        <color rgb="FFC2D69B"/>
      </bottom>
    </border>
    <border>
      <left style="thin"/>
      <right style="thin"/>
      <top style="thin"/>
      <bottom style="thin"/>
    </border>
    <border>
      <left>
        <color indexed="63"/>
      </left>
      <right style="medium">
        <color rgb="FF000000"/>
      </right>
      <top>
        <color indexed="63"/>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style="medium"/>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color rgb="FF000000"/>
      </left>
      <right style="medium">
        <color rgb="FF000000"/>
      </right>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color indexed="8"/>
      </bottom>
    </border>
    <border>
      <left style="hair"/>
      <right style="hair"/>
      <top style="hair"/>
      <bottom style="hair"/>
    </border>
    <border>
      <left style="hair"/>
      <right style="medium"/>
      <top style="hair"/>
      <bottom style="hair"/>
    </border>
    <border>
      <left style="hair"/>
      <right style="hair"/>
      <top style="thin"/>
      <bottom style="hair"/>
    </border>
    <border>
      <left style="thin"/>
      <right style="hair"/>
      <top style="hair"/>
      <bottom style="hair"/>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thin"/>
      <right style="hair"/>
      <top style="medium"/>
      <bottom style="hair"/>
    </border>
    <border>
      <left style="hair"/>
      <right style="hair"/>
      <top style="medium"/>
      <bottom style="hair"/>
    </border>
    <border>
      <left style="hair"/>
      <right style="medium"/>
      <top style="medium"/>
      <bottom style="hair"/>
    </border>
    <border>
      <left style="hair"/>
      <right style="hair"/>
      <top>
        <color indexed="63"/>
      </top>
      <bottom>
        <color indexed="63"/>
      </bottom>
    </border>
    <border>
      <left>
        <color indexed="63"/>
      </left>
      <right style="hair"/>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rgb="FFC2D69B"/>
      </left>
      <right>
        <color indexed="63"/>
      </right>
      <top style="medium">
        <color rgb="FFC2D69B"/>
      </top>
      <bottom style="medium">
        <color rgb="FFC2D69B"/>
      </bottom>
    </border>
    <border>
      <left>
        <color indexed="63"/>
      </left>
      <right>
        <color indexed="63"/>
      </right>
      <top style="medium">
        <color rgb="FFC2D69B"/>
      </top>
      <bottom style="medium">
        <color rgb="FFC2D69B"/>
      </bottom>
    </border>
    <border>
      <left>
        <color indexed="63"/>
      </left>
      <right style="medium">
        <color rgb="FFC2D69B"/>
      </right>
      <top style="medium">
        <color rgb="FFC2D69B"/>
      </top>
      <bottom style="medium">
        <color rgb="FFC2D69B"/>
      </bottom>
    </border>
    <border>
      <left style="medium">
        <color rgb="FF000000"/>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style="medium">
        <color rgb="FF000000"/>
      </top>
      <bottom>
        <color indexed="63"/>
      </bottom>
    </border>
    <border>
      <left style="medium">
        <color rgb="FF000000"/>
      </left>
      <right>
        <color indexed="63"/>
      </right>
      <top style="medium">
        <color rgb="FF000000"/>
      </top>
      <bottom>
        <color indexed="63"/>
      </bottom>
    </border>
    <border>
      <left style="medium">
        <color rgb="FFC2D69B"/>
      </left>
      <right>
        <color indexed="63"/>
      </right>
      <top>
        <color indexed="63"/>
      </top>
      <bottom>
        <color indexed="63"/>
      </bottom>
    </border>
    <border>
      <left style="thin">
        <color theme="3" tint="-0.4999699890613556"/>
      </left>
      <right>
        <color indexed="63"/>
      </right>
      <top style="thin">
        <color theme="3" tint="-0.4999699890613556"/>
      </top>
      <bottom style="thin"/>
    </border>
    <border>
      <left>
        <color indexed="63"/>
      </left>
      <right style="thin">
        <color theme="3" tint="-0.4999699890613556"/>
      </right>
      <top style="thin">
        <color theme="3" tint="-0.4999699890613556"/>
      </top>
      <bottom style="thin"/>
    </border>
    <border>
      <left style="thin">
        <color theme="3" tint="-0.4999699890613556"/>
      </left>
      <right>
        <color indexed="63"/>
      </right>
      <top style="thin">
        <color theme="3" tint="-0.4999699890613556"/>
      </top>
      <bottom style="thin">
        <color theme="3" tint="-0.4999699890613556"/>
      </bottom>
    </border>
    <border>
      <left>
        <color indexed="63"/>
      </left>
      <right style="thin">
        <color theme="3" tint="-0.4999699890613556"/>
      </right>
      <top style="thin">
        <color theme="3" tint="-0.4999699890613556"/>
      </top>
      <bottom style="thin">
        <color theme="3" tint="-0.4999699890613556"/>
      </bottom>
    </border>
    <border>
      <left style="hair"/>
      <right style="medium"/>
      <top style="hair"/>
      <bottom>
        <color indexed="63"/>
      </bottom>
    </border>
    <border>
      <left style="hair"/>
      <right style="medium"/>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color theme="0" tint="-0.4999699890613556"/>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hair"/>
      <right style="hair"/>
      <top style="medium"/>
      <bottom style="thin"/>
    </border>
    <border>
      <left style="medium"/>
      <right style="hair"/>
      <top style="medium"/>
      <bottom style="hair"/>
    </border>
    <border>
      <left style="medium"/>
      <right style="hair"/>
      <top style="hair"/>
      <bottom style="hair"/>
    </border>
    <border>
      <left style="medium"/>
      <right style="hair"/>
      <top style="hair"/>
      <bottom>
        <color indexed="63"/>
      </bottom>
    </border>
    <border>
      <left style="hair"/>
      <right style="medium"/>
      <top style="medium"/>
      <bottom style="thin"/>
    </border>
    <border>
      <left style="medium"/>
      <right style="thin"/>
      <top>
        <color indexed="63"/>
      </top>
      <bottom style="thin"/>
    </border>
    <border>
      <left style="hair"/>
      <right style="medium"/>
      <top>
        <color indexed="63"/>
      </top>
      <bottom style="hair"/>
    </border>
    <border>
      <left style="hair"/>
      <right style="hair"/>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34">
    <xf numFmtId="0" fontId="0" fillId="0" borderId="0" xfId="0"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Fill="1" applyAlignment="1">
      <alignment/>
    </xf>
    <xf numFmtId="0" fontId="9" fillId="35" borderId="12" xfId="0" applyFont="1" applyFill="1" applyBorder="1" applyAlignment="1">
      <alignment horizontal="center" vertical="center"/>
    </xf>
    <xf numFmtId="0" fontId="9" fillId="36" borderId="12" xfId="0" applyFont="1" applyFill="1" applyBorder="1" applyAlignment="1">
      <alignment horizontal="center" vertical="center"/>
    </xf>
    <xf numFmtId="0" fontId="9" fillId="37" borderId="12" xfId="0" applyFont="1" applyFill="1" applyBorder="1" applyAlignment="1">
      <alignment horizontal="center" vertical="center"/>
    </xf>
    <xf numFmtId="0" fontId="9" fillId="38" borderId="12" xfId="0" applyFont="1" applyFill="1" applyBorder="1" applyAlignment="1">
      <alignment horizontal="center" vertical="center" wrapText="1"/>
    </xf>
    <xf numFmtId="0" fontId="57" fillId="0" borderId="12" xfId="0" applyFont="1" applyFill="1" applyBorder="1" applyAlignment="1">
      <alignment horizontal="center"/>
    </xf>
    <xf numFmtId="0" fontId="9"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0" fillId="0" borderId="0" xfId="0" applyAlignment="1" applyProtection="1">
      <alignment/>
      <protection/>
    </xf>
    <xf numFmtId="0" fontId="3" fillId="0" borderId="0" xfId="0" applyFont="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39" borderId="13" xfId="0" applyFont="1" applyFill="1" applyBorder="1" applyAlignment="1" applyProtection="1">
      <alignment horizontal="center" vertical="center" wrapText="1"/>
      <protection/>
    </xf>
    <xf numFmtId="0" fontId="4" fillId="39" borderId="14" xfId="0" applyFont="1" applyFill="1" applyBorder="1" applyAlignment="1" applyProtection="1">
      <alignment horizontal="center" vertical="center" wrapText="1"/>
      <protection/>
    </xf>
    <xf numFmtId="0" fontId="4" fillId="39" borderId="15"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4" fillId="41" borderId="17" xfId="0" applyFont="1" applyFill="1" applyBorder="1" applyAlignment="1" applyProtection="1">
      <alignment vertical="center" wrapText="1"/>
      <protection/>
    </xf>
    <xf numFmtId="0" fontId="4" fillId="41" borderId="18" xfId="0" applyFont="1" applyFill="1" applyBorder="1" applyAlignment="1" applyProtection="1">
      <alignment vertical="center" wrapText="1"/>
      <protection/>
    </xf>
    <xf numFmtId="0" fontId="4" fillId="40" borderId="16" xfId="0" applyFont="1" applyFill="1" applyBorder="1" applyAlignment="1" applyProtection="1">
      <alignment horizontal="left" vertical="center" wrapText="1"/>
      <protection/>
    </xf>
    <xf numFmtId="0" fontId="5" fillId="36" borderId="15" xfId="0" applyFont="1" applyFill="1" applyBorder="1" applyAlignment="1" applyProtection="1">
      <alignment horizontal="center" vertical="center" wrapText="1"/>
      <protection/>
    </xf>
    <xf numFmtId="0" fontId="5" fillId="42" borderId="15" xfId="0" applyFont="1" applyFill="1" applyBorder="1" applyAlignment="1" applyProtection="1">
      <alignment horizontal="center" vertical="center" wrapText="1"/>
      <protection/>
    </xf>
    <xf numFmtId="0" fontId="5" fillId="43" borderId="15" xfId="0" applyFont="1" applyFill="1" applyBorder="1" applyAlignment="1" applyProtection="1">
      <alignment horizontal="center" vertical="center" wrapText="1"/>
      <protection/>
    </xf>
    <xf numFmtId="0" fontId="3" fillId="0" borderId="0" xfId="0" applyFont="1" applyAlignment="1" applyProtection="1">
      <alignment vertical="center" wrapText="1"/>
      <protection/>
    </xf>
    <xf numFmtId="0" fontId="4" fillId="41" borderId="19" xfId="0" applyFont="1" applyFill="1" applyBorder="1" applyAlignment="1" applyProtection="1">
      <alignment vertical="center" wrapText="1"/>
      <protection/>
    </xf>
    <xf numFmtId="0" fontId="4" fillId="40" borderId="20"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4" fillId="41" borderId="12" xfId="0" applyFont="1" applyFill="1" applyBorder="1" applyAlignment="1" applyProtection="1">
      <alignment vertical="center" wrapText="1"/>
      <protection/>
    </xf>
    <xf numFmtId="0" fontId="4" fillId="40" borderId="21" xfId="0" applyFont="1" applyFill="1" applyBorder="1" applyAlignment="1" applyProtection="1">
      <alignment horizontal="center" vertical="center" wrapText="1"/>
      <protection/>
    </xf>
    <xf numFmtId="0" fontId="4" fillId="41" borderId="12" xfId="0" applyFont="1" applyFill="1" applyBorder="1" applyAlignment="1" applyProtection="1">
      <alignment horizontal="center" vertical="center" wrapText="1"/>
      <protection/>
    </xf>
    <xf numFmtId="0" fontId="4" fillId="44" borderId="12" xfId="0" applyFont="1" applyFill="1" applyBorder="1" applyAlignment="1" applyProtection="1">
      <alignment vertical="center" wrapText="1"/>
      <protection/>
    </xf>
    <xf numFmtId="0" fontId="4" fillId="44" borderId="22" xfId="0" applyFont="1" applyFill="1" applyBorder="1" applyAlignment="1" applyProtection="1">
      <alignment horizontal="center" vertical="center" wrapText="1"/>
      <protection/>
    </xf>
    <xf numFmtId="0" fontId="4" fillId="40" borderId="23"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36" borderId="11" xfId="0" applyFont="1" applyFill="1" applyBorder="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7" borderId="11" xfId="0" applyFont="1" applyFill="1" applyBorder="1" applyAlignment="1" applyProtection="1">
      <alignment horizontal="center" vertical="center"/>
      <protection/>
    </xf>
    <xf numFmtId="0" fontId="4" fillId="38" borderId="11" xfId="0" applyFont="1" applyFill="1" applyBorder="1" applyAlignment="1" applyProtection="1">
      <alignment horizontal="center" vertical="center" wrapText="1"/>
      <protection/>
    </xf>
    <xf numFmtId="0" fontId="4" fillId="39" borderId="24" xfId="0" applyFont="1" applyFill="1" applyBorder="1" applyAlignment="1" applyProtection="1">
      <alignment vertical="center" wrapText="1"/>
      <protection/>
    </xf>
    <xf numFmtId="0" fontId="4" fillId="39" borderId="16" xfId="0" applyFont="1" applyFill="1" applyBorder="1" applyAlignment="1" applyProtection="1">
      <alignment horizontal="center" vertical="center" wrapText="1"/>
      <protection/>
    </xf>
    <xf numFmtId="0" fontId="0" fillId="0" borderId="0" xfId="0" applyNumberFormat="1" applyAlignment="1" applyProtection="1">
      <alignment/>
      <protection locked="0"/>
    </xf>
    <xf numFmtId="0" fontId="0" fillId="0" borderId="0" xfId="0" applyNumberFormat="1" applyBorder="1" applyAlignment="1" applyProtection="1">
      <alignment/>
      <protection locked="0"/>
    </xf>
    <xf numFmtId="0" fontId="6" fillId="0" borderId="0" xfId="0" applyNumberFormat="1" applyFont="1" applyFill="1" applyBorder="1" applyAlignment="1" applyProtection="1">
      <alignment/>
      <protection locked="0"/>
    </xf>
    <xf numFmtId="0" fontId="0" fillId="0" borderId="0" xfId="0" applyNumberFormat="1" applyFont="1" applyFill="1" applyAlignment="1" applyProtection="1">
      <alignment/>
      <protection locked="0"/>
    </xf>
    <xf numFmtId="0" fontId="9" fillId="0" borderId="0" xfId="0" applyNumberFormat="1" applyFont="1" applyFill="1" applyBorder="1" applyAlignment="1" applyProtection="1">
      <alignment horizontal="center" vertical="center" wrapText="1"/>
      <protection locked="0"/>
    </xf>
    <xf numFmtId="0" fontId="58" fillId="0" borderId="0" xfId="0" applyNumberFormat="1" applyFont="1" applyFill="1" applyBorder="1" applyAlignment="1" applyProtection="1">
      <alignment/>
      <protection locked="0"/>
    </xf>
    <xf numFmtId="0" fontId="58" fillId="0" borderId="0" xfId="0" applyNumberFormat="1" applyFont="1" applyBorder="1" applyAlignment="1" applyProtection="1">
      <alignment/>
      <protection locked="0"/>
    </xf>
    <xf numFmtId="0" fontId="10" fillId="0" borderId="22" xfId="0" applyNumberFormat="1" applyFont="1" applyBorder="1" applyAlignment="1" applyProtection="1">
      <alignment horizontal="center" vertical="center"/>
      <protection locked="0"/>
    </xf>
    <xf numFmtId="0" fontId="4" fillId="41" borderId="22" xfId="0" applyNumberFormat="1" applyFont="1" applyFill="1" applyBorder="1" applyAlignment="1" applyProtection="1">
      <alignment horizontal="center" vertical="center" wrapText="1"/>
      <protection locked="0"/>
    </xf>
    <xf numFmtId="0" fontId="4" fillId="44" borderId="23" xfId="0" applyNumberFormat="1" applyFont="1" applyFill="1" applyBorder="1" applyAlignment="1" applyProtection="1">
      <alignment horizontal="center" vertical="center" wrapText="1"/>
      <protection locked="0"/>
    </xf>
    <xf numFmtId="0" fontId="9" fillId="0" borderId="0" xfId="53" applyNumberFormat="1" applyFont="1" applyFill="1" applyBorder="1" applyAlignment="1" applyProtection="1">
      <alignment horizontal="left" vertical="center" wrapText="1"/>
      <protection locked="0"/>
    </xf>
    <xf numFmtId="0" fontId="0" fillId="0" borderId="0" xfId="53" applyNumberFormat="1" applyFont="1" applyFill="1" applyBorder="1" applyAlignment="1" applyProtection="1">
      <alignment wrapText="1"/>
      <protection locked="0"/>
    </xf>
    <xf numFmtId="0" fontId="59" fillId="0" borderId="0" xfId="0" applyNumberFormat="1" applyFont="1" applyFill="1" applyBorder="1" applyAlignment="1" applyProtection="1">
      <alignment/>
      <protection locked="0"/>
    </xf>
    <xf numFmtId="0" fontId="10" fillId="0" borderId="25" xfId="0" applyNumberFormat="1" applyFont="1" applyBorder="1" applyAlignment="1" applyProtection="1">
      <alignment horizontal="center" vertical="center"/>
      <protection locked="0"/>
    </xf>
    <xf numFmtId="0" fontId="4" fillId="41" borderId="25" xfId="0" applyNumberFormat="1" applyFont="1" applyFill="1" applyBorder="1" applyAlignment="1" applyProtection="1">
      <alignment horizontal="center" vertical="center" wrapText="1"/>
      <protection locked="0"/>
    </xf>
    <xf numFmtId="0" fontId="4" fillId="44" borderId="26" xfId="0" applyNumberFormat="1" applyFont="1" applyFill="1" applyBorder="1" applyAlignment="1" applyProtection="1">
      <alignment horizontal="center" vertical="center" wrapText="1"/>
      <protection locked="0"/>
    </xf>
    <xf numFmtId="0" fontId="0" fillId="0" borderId="27" xfId="0" applyNumberFormat="1" applyBorder="1" applyAlignment="1" applyProtection="1">
      <alignment/>
      <protection locked="0"/>
    </xf>
    <xf numFmtId="0" fontId="57" fillId="0" borderId="28" xfId="0" applyFont="1" applyFill="1" applyBorder="1" applyAlignment="1" applyProtection="1">
      <alignment horizontal="left" vertical="center" wrapText="1"/>
      <protection locked="0"/>
    </xf>
    <xf numFmtId="0" fontId="57" fillId="0" borderId="28" xfId="0" applyFont="1" applyFill="1" applyBorder="1" applyAlignment="1" applyProtection="1">
      <alignment vertical="center" wrapText="1"/>
      <protection locked="0"/>
    </xf>
    <xf numFmtId="0" fontId="9" fillId="0" borderId="28" xfId="0" applyNumberFormat="1" applyFont="1" applyFill="1" applyBorder="1" applyAlignment="1" applyProtection="1">
      <alignment horizontal="center" vertical="center" wrapText="1"/>
      <protection locked="0"/>
    </xf>
    <xf numFmtId="0" fontId="57" fillId="0" borderId="28" xfId="0" applyFont="1" applyFill="1" applyBorder="1" applyAlignment="1" applyProtection="1">
      <alignment horizontal="center" vertical="center" wrapText="1"/>
      <protection locked="0"/>
    </xf>
    <xf numFmtId="0" fontId="9" fillId="0" borderId="28" xfId="0" applyNumberFormat="1" applyFont="1" applyFill="1" applyBorder="1" applyAlignment="1" applyProtection="1">
      <alignment horizontal="center" vertical="center" wrapText="1"/>
      <protection hidden="1"/>
    </xf>
    <xf numFmtId="0" fontId="0" fillId="0" borderId="28" xfId="0" applyNumberFormat="1" applyBorder="1" applyAlignment="1" applyProtection="1">
      <alignment horizontal="center" vertical="center"/>
      <protection hidden="1"/>
    </xf>
    <xf numFmtId="0" fontId="57" fillId="45" borderId="28" xfId="0" applyFont="1" applyFill="1" applyBorder="1" applyAlignment="1" applyProtection="1">
      <alignment horizontal="left" vertical="center" wrapText="1"/>
      <protection locked="0"/>
    </xf>
    <xf numFmtId="0" fontId="57" fillId="45" borderId="28" xfId="0" applyFont="1" applyFill="1" applyBorder="1" applyAlignment="1" applyProtection="1">
      <alignment horizontal="center" vertical="center" wrapText="1"/>
      <protection locked="0"/>
    </xf>
    <xf numFmtId="0" fontId="57" fillId="45" borderId="29" xfId="0" applyFont="1" applyFill="1" applyBorder="1" applyAlignment="1" applyProtection="1">
      <alignment horizontal="left" vertical="center" wrapText="1"/>
      <protection locked="0"/>
    </xf>
    <xf numFmtId="0" fontId="57" fillId="0" borderId="28" xfId="0" applyFont="1" applyBorder="1" applyAlignment="1" applyProtection="1">
      <alignment horizontal="center" vertical="center" wrapText="1"/>
      <protection locked="0"/>
    </xf>
    <xf numFmtId="0" fontId="2" fillId="0" borderId="28" xfId="0" applyFont="1" applyFill="1" applyBorder="1" applyAlignment="1" applyProtection="1">
      <alignment vertical="center" wrapText="1"/>
      <protection locked="0"/>
    </xf>
    <xf numFmtId="0" fontId="57" fillId="0" borderId="28" xfId="0" applyFont="1" applyFill="1" applyBorder="1" applyAlignment="1" applyProtection="1">
      <alignment horizontal="justify" vertical="center" wrapText="1"/>
      <protection locked="0"/>
    </xf>
    <xf numFmtId="0" fontId="57" fillId="0" borderId="28" xfId="0" applyFont="1" applyBorder="1" applyAlignment="1" applyProtection="1">
      <alignment horizontal="left" vertical="center" wrapText="1"/>
      <protection locked="0"/>
    </xf>
    <xf numFmtId="0" fontId="57" fillId="0" borderId="29" xfId="0" applyFont="1" applyBorder="1" applyAlignment="1" applyProtection="1">
      <alignment horizontal="left" vertical="center" wrapText="1"/>
      <protection locked="0"/>
    </xf>
    <xf numFmtId="0" fontId="2" fillId="0" borderId="28" xfId="0" applyFont="1" applyBorder="1" applyAlignment="1">
      <alignment horizontal="left" vertical="center" wrapText="1"/>
    </xf>
    <xf numFmtId="0" fontId="57" fillId="0" borderId="28" xfId="0" applyFont="1" applyBorder="1" applyAlignment="1" applyProtection="1">
      <alignment horizontal="center" vertical="center"/>
      <protection locked="0"/>
    </xf>
    <xf numFmtId="0" fontId="9" fillId="0" borderId="28" xfId="0" applyFont="1" applyFill="1" applyBorder="1" applyAlignment="1" applyProtection="1">
      <alignment horizontal="justify" vertical="center" wrapText="1"/>
      <protection locked="0"/>
    </xf>
    <xf numFmtId="0" fontId="2" fillId="0" borderId="28" xfId="0" applyFont="1" applyBorder="1" applyAlignment="1" applyProtection="1">
      <alignment horizontal="center" vertical="center" wrapText="1"/>
      <protection locked="0"/>
    </xf>
    <xf numFmtId="0" fontId="57" fillId="0" borderId="29" xfId="0" applyFont="1" applyFill="1" applyBorder="1" applyAlignment="1" applyProtection="1">
      <alignment horizontal="left" vertical="center" wrapText="1"/>
      <protection locked="0"/>
    </xf>
    <xf numFmtId="0" fontId="2" fillId="0" borderId="28" xfId="0" applyFont="1" applyFill="1" applyBorder="1" applyAlignment="1">
      <alignment horizontal="left" vertical="center" wrapText="1"/>
    </xf>
    <xf numFmtId="0" fontId="57" fillId="0" borderId="28" xfId="0" applyFont="1" applyFill="1" applyBorder="1" applyAlignment="1" applyProtection="1">
      <alignment horizontal="center" vertical="center"/>
      <protection locked="0"/>
    </xf>
    <xf numFmtId="0" fontId="0" fillId="0" borderId="28" xfId="0" applyNumberFormat="1" applyFill="1" applyBorder="1" applyAlignment="1" applyProtection="1">
      <alignment horizontal="center" vertical="center"/>
      <protection hidden="1"/>
    </xf>
    <xf numFmtId="0" fontId="0" fillId="0" borderId="28" xfId="0" applyFill="1" applyBorder="1" applyAlignment="1">
      <alignment vertical="center" wrapText="1"/>
    </xf>
    <xf numFmtId="0" fontId="60" fillId="0" borderId="28" xfId="0" applyFont="1" applyFill="1" applyBorder="1" applyAlignment="1">
      <alignment vertical="center" wrapText="1"/>
    </xf>
    <xf numFmtId="0" fontId="57" fillId="0" borderId="28" xfId="55"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justify" vertical="center" wrapText="1"/>
      <protection locked="0"/>
    </xf>
    <xf numFmtId="0" fontId="57" fillId="0" borderId="28" xfId="0" applyFont="1" applyFill="1" applyBorder="1" applyAlignment="1" applyProtection="1">
      <alignment horizontal="left" wrapText="1"/>
      <protection locked="0"/>
    </xf>
    <xf numFmtId="0" fontId="57" fillId="45" borderId="30" xfId="0" applyFont="1" applyFill="1" applyBorder="1" applyAlignment="1" applyProtection="1">
      <alignment horizontal="left" vertical="center" wrapText="1"/>
      <protection locked="0"/>
    </xf>
    <xf numFmtId="0" fontId="61" fillId="0" borderId="31" xfId="0" applyFont="1" applyFill="1" applyBorder="1" applyAlignment="1" applyProtection="1">
      <alignment horizontal="center" vertical="center" wrapText="1"/>
      <protection locked="0"/>
    </xf>
    <xf numFmtId="0" fontId="62" fillId="0" borderId="28" xfId="0" applyFont="1" applyFill="1" applyBorder="1" applyAlignment="1">
      <alignment horizontal="left" vertical="center" wrapText="1"/>
    </xf>
    <xf numFmtId="0" fontId="2" fillId="0" borderId="28"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0" borderId="28" xfId="0" applyFont="1" applyFill="1" applyBorder="1" applyAlignment="1">
      <alignment horizontal="left" vertical="top" wrapText="1"/>
    </xf>
    <xf numFmtId="0" fontId="62" fillId="0" borderId="28" xfId="0" applyFont="1" applyFill="1" applyBorder="1" applyAlignment="1">
      <alignment horizontal="left" vertical="top" wrapText="1"/>
    </xf>
    <xf numFmtId="0" fontId="57" fillId="45" borderId="32"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wrapText="1"/>
      <protection locked="0"/>
    </xf>
    <xf numFmtId="0" fontId="57" fillId="0" borderId="26" xfId="0" applyFont="1" applyFill="1" applyBorder="1" applyAlignment="1" applyProtection="1">
      <alignment horizontal="left" vertical="center" wrapText="1"/>
      <protection locked="0"/>
    </xf>
    <xf numFmtId="0" fontId="61" fillId="0" borderId="33" xfId="0" applyFont="1" applyFill="1" applyBorder="1" applyAlignment="1" applyProtection="1">
      <alignment horizontal="center" vertical="center" wrapText="1"/>
      <protection locked="0"/>
    </xf>
    <xf numFmtId="0" fontId="9" fillId="0" borderId="34" xfId="0" applyNumberFormat="1" applyFont="1" applyFill="1" applyBorder="1" applyAlignment="1" applyProtection="1">
      <alignment horizontal="center" vertical="center" wrapText="1"/>
      <protection locked="0"/>
    </xf>
    <xf numFmtId="0" fontId="57" fillId="0" borderId="34" xfId="0" applyFont="1" applyFill="1" applyBorder="1" applyAlignment="1" applyProtection="1">
      <alignment horizontal="center" vertical="center" wrapText="1"/>
      <protection locked="0"/>
    </xf>
    <xf numFmtId="0" fontId="9" fillId="0" borderId="34" xfId="0" applyNumberFormat="1" applyFont="1" applyFill="1" applyBorder="1" applyAlignment="1" applyProtection="1">
      <alignment horizontal="center" vertical="center" wrapText="1"/>
      <protection hidden="1"/>
    </xf>
    <xf numFmtId="0" fontId="0" fillId="0" borderId="34" xfId="0" applyNumberFormat="1" applyBorder="1" applyAlignment="1" applyProtection="1">
      <alignment horizontal="center" vertical="center"/>
      <protection hidden="1"/>
    </xf>
    <xf numFmtId="0" fontId="61" fillId="0" borderId="35" xfId="0" applyFont="1" applyFill="1" applyBorder="1" applyAlignment="1" applyProtection="1">
      <alignment horizontal="center" vertical="center" wrapText="1"/>
      <protection locked="0"/>
    </xf>
    <xf numFmtId="0" fontId="57" fillId="0" borderId="36" xfId="0" applyFont="1" applyFill="1" applyBorder="1" applyAlignment="1" applyProtection="1">
      <alignment horizontal="left" vertical="center" wrapText="1"/>
      <protection locked="0"/>
    </xf>
    <xf numFmtId="0" fontId="57" fillId="0" borderId="36" xfId="0" applyFont="1" applyFill="1" applyBorder="1" applyAlignment="1" applyProtection="1">
      <alignment vertical="center" wrapText="1"/>
      <protection locked="0"/>
    </xf>
    <xf numFmtId="0" fontId="9" fillId="0" borderId="36" xfId="0" applyNumberFormat="1" applyFont="1" applyFill="1" applyBorder="1" applyAlignment="1" applyProtection="1">
      <alignment horizontal="center" vertical="center" wrapText="1"/>
      <protection locked="0"/>
    </xf>
    <xf numFmtId="0" fontId="57" fillId="0" borderId="36" xfId="0" applyFont="1" applyFill="1" applyBorder="1" applyAlignment="1" applyProtection="1">
      <alignment horizontal="center" vertical="center" wrapText="1"/>
      <protection locked="0"/>
    </xf>
    <xf numFmtId="0" fontId="9" fillId="0" borderId="36" xfId="0" applyNumberFormat="1" applyFont="1" applyFill="1" applyBorder="1" applyAlignment="1" applyProtection="1">
      <alignment horizontal="center" vertical="center" wrapText="1"/>
      <protection hidden="1"/>
    </xf>
    <xf numFmtId="0" fontId="0" fillId="0" borderId="36" xfId="0" applyNumberFormat="1" applyBorder="1" applyAlignment="1" applyProtection="1">
      <alignment horizontal="center" vertical="center"/>
      <protection hidden="1"/>
    </xf>
    <xf numFmtId="0" fontId="57" fillId="45" borderId="36" xfId="0" applyFont="1" applyFill="1" applyBorder="1" applyAlignment="1" applyProtection="1">
      <alignment horizontal="left" vertical="center" wrapText="1"/>
      <protection locked="0"/>
    </xf>
    <xf numFmtId="0" fontId="57" fillId="45" borderId="36" xfId="0" applyFont="1" applyFill="1" applyBorder="1" applyAlignment="1" applyProtection="1">
      <alignment horizontal="center" vertical="center" wrapText="1"/>
      <protection locked="0"/>
    </xf>
    <xf numFmtId="0" fontId="57" fillId="45" borderId="37" xfId="0" applyFont="1" applyFill="1" applyBorder="1" applyAlignment="1" applyProtection="1">
      <alignment horizontal="left" vertical="center" wrapText="1"/>
      <protection locked="0"/>
    </xf>
    <xf numFmtId="0" fontId="58" fillId="0" borderId="0" xfId="0" applyNumberFormat="1" applyFont="1" applyFill="1" applyBorder="1" applyAlignment="1" applyProtection="1">
      <alignment/>
      <protection hidden="1"/>
    </xf>
    <xf numFmtId="0" fontId="59" fillId="0" borderId="0" xfId="0" applyNumberFormat="1" applyFont="1" applyFill="1" applyBorder="1" applyAlignment="1" applyProtection="1">
      <alignment/>
      <protection hidden="1"/>
    </xf>
    <xf numFmtId="0" fontId="57" fillId="0" borderId="31" xfId="0" applyFont="1" applyFill="1" applyBorder="1" applyAlignment="1" applyProtection="1">
      <alignment horizontal="justify" vertical="center" wrapText="1"/>
      <protection locked="0"/>
    </xf>
    <xf numFmtId="0" fontId="57" fillId="45" borderId="28" xfId="0" applyFont="1" applyFill="1" applyBorder="1" applyAlignment="1" applyProtection="1">
      <alignment horizontal="justify" vertical="center" wrapText="1"/>
      <protection locked="0"/>
    </xf>
    <xf numFmtId="0" fontId="2" fillId="45" borderId="28" xfId="0" applyFont="1" applyFill="1" applyBorder="1" applyAlignment="1" applyProtection="1">
      <alignment horizontal="left" vertical="center" wrapText="1"/>
      <protection locked="0"/>
    </xf>
    <xf numFmtId="0" fontId="57" fillId="0" borderId="29" xfId="0" applyFont="1" applyBorder="1" applyAlignment="1" applyProtection="1">
      <alignment horizontal="justify" vertical="center" wrapText="1"/>
      <protection locked="0"/>
    </xf>
    <xf numFmtId="0" fontId="15" fillId="46" borderId="38" xfId="0" applyNumberFormat="1" applyFont="1" applyFill="1" applyBorder="1" applyAlignment="1" applyProtection="1">
      <alignment horizontal="center" vertical="center" wrapText="1"/>
      <protection locked="0"/>
    </xf>
    <xf numFmtId="0" fontId="61" fillId="0" borderId="39" xfId="0" applyFont="1" applyFill="1" applyBorder="1" applyAlignment="1" applyProtection="1">
      <alignment horizontal="center" vertical="center" wrapText="1"/>
      <protection locked="0"/>
    </xf>
    <xf numFmtId="0" fontId="0" fillId="0" borderId="40" xfId="0" applyNumberFormat="1" applyBorder="1" applyAlignment="1" applyProtection="1">
      <alignment/>
      <protection locked="0"/>
    </xf>
    <xf numFmtId="0" fontId="0" fillId="0" borderId="41" xfId="0" applyNumberFormat="1" applyBorder="1" applyAlignment="1" applyProtection="1">
      <alignment/>
      <protection locked="0"/>
    </xf>
    <xf numFmtId="0" fontId="0" fillId="0" borderId="42" xfId="0" applyNumberFormat="1" applyBorder="1" applyAlignment="1" applyProtection="1">
      <alignment/>
      <protection locked="0"/>
    </xf>
    <xf numFmtId="0" fontId="0" fillId="0" borderId="43" xfId="0" applyNumberFormat="1" applyBorder="1" applyAlignment="1" applyProtection="1">
      <alignment/>
      <protection locked="0"/>
    </xf>
    <xf numFmtId="0" fontId="4" fillId="0" borderId="43" xfId="0" applyNumberFormat="1" applyFont="1" applyFill="1" applyBorder="1" applyAlignment="1" applyProtection="1">
      <alignment vertical="center" wrapText="1"/>
      <protection locked="0"/>
    </xf>
    <xf numFmtId="0" fontId="0" fillId="0" borderId="44" xfId="0" applyNumberFormat="1" applyBorder="1" applyAlignment="1" applyProtection="1">
      <alignment/>
      <protection locked="0"/>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3" fillId="0" borderId="48" xfId="0" applyFont="1" applyBorder="1" applyAlignment="1" applyProtection="1">
      <alignment vertical="center" wrapText="1"/>
      <protection/>
    </xf>
    <xf numFmtId="0" fontId="4" fillId="39" borderId="49" xfId="0" applyFont="1" applyFill="1" applyBorder="1" applyAlignment="1" applyProtection="1">
      <alignment horizontal="center" vertical="center" wrapText="1"/>
      <protection/>
    </xf>
    <xf numFmtId="0" fontId="4" fillId="39" borderId="50" xfId="0" applyFont="1" applyFill="1" applyBorder="1" applyAlignment="1" applyProtection="1">
      <alignment horizontal="center" vertical="center" wrapText="1"/>
      <protection/>
    </xf>
    <xf numFmtId="0" fontId="4" fillId="39" borderId="51" xfId="0" applyFont="1" applyFill="1" applyBorder="1" applyAlignment="1" applyProtection="1">
      <alignment horizontal="center" vertical="center" wrapText="1"/>
      <protection/>
    </xf>
    <xf numFmtId="0" fontId="4" fillId="40" borderId="52" xfId="0" applyFont="1" applyFill="1" applyBorder="1" applyAlignment="1" applyProtection="1">
      <alignment horizontal="center" vertical="center" wrapText="1"/>
      <protection/>
    </xf>
    <xf numFmtId="0" fontId="4" fillId="40" borderId="53" xfId="0" applyFont="1" applyFill="1" applyBorder="1" applyAlignment="1" applyProtection="1">
      <alignment horizontal="center" vertical="center" wrapText="1"/>
      <protection/>
    </xf>
    <xf numFmtId="0" fontId="4" fillId="40" borderId="54" xfId="0" applyFont="1" applyFill="1" applyBorder="1" applyAlignment="1" applyProtection="1">
      <alignment horizontal="center" vertical="center" wrapText="1"/>
      <protection/>
    </xf>
    <xf numFmtId="0" fontId="4" fillId="40" borderId="40" xfId="0" applyFont="1" applyFill="1" applyBorder="1" applyAlignment="1" applyProtection="1">
      <alignment horizontal="center" vertical="center" wrapText="1"/>
      <protection/>
    </xf>
    <xf numFmtId="0" fontId="4" fillId="40" borderId="0" xfId="0" applyFont="1" applyFill="1" applyBorder="1" applyAlignment="1" applyProtection="1">
      <alignment horizontal="center" vertical="center" wrapText="1"/>
      <protection/>
    </xf>
    <xf numFmtId="0" fontId="4" fillId="40" borderId="41" xfId="0" applyFont="1" applyFill="1" applyBorder="1" applyAlignment="1" applyProtection="1">
      <alignment horizontal="center" vertical="center" wrapText="1"/>
      <protection/>
    </xf>
    <xf numFmtId="0" fontId="4" fillId="44" borderId="55" xfId="0" applyFont="1" applyFill="1" applyBorder="1" applyAlignment="1" applyProtection="1">
      <alignment horizontal="center" vertical="center" wrapText="1"/>
      <protection/>
    </xf>
    <xf numFmtId="0" fontId="4" fillId="44" borderId="56" xfId="0" applyFont="1" applyFill="1" applyBorder="1" applyAlignment="1" applyProtection="1">
      <alignment horizontal="center" vertical="center" wrapText="1"/>
      <protection/>
    </xf>
    <xf numFmtId="0" fontId="4" fillId="44" borderId="18" xfId="0" applyFont="1" applyFill="1" applyBorder="1" applyAlignment="1" applyProtection="1">
      <alignment horizontal="center" vertical="center" wrapText="1"/>
      <protection/>
    </xf>
    <xf numFmtId="0" fontId="5" fillId="42" borderId="14" xfId="0" applyFont="1" applyFill="1" applyBorder="1" applyAlignment="1" applyProtection="1">
      <alignment horizontal="center" vertical="center" wrapText="1"/>
      <protection/>
    </xf>
    <xf numFmtId="0" fontId="5" fillId="42" borderId="15" xfId="0" applyFont="1" applyFill="1" applyBorder="1" applyAlignment="1" applyProtection="1">
      <alignment horizontal="center" vertical="center" wrapText="1"/>
      <protection/>
    </xf>
    <xf numFmtId="0" fontId="5" fillId="43" borderId="57" xfId="0" applyFont="1" applyFill="1" applyBorder="1" applyAlignment="1" applyProtection="1">
      <alignment horizontal="center" vertical="center" wrapText="1"/>
      <protection/>
    </xf>
    <xf numFmtId="0" fontId="5" fillId="43" borderId="16" xfId="0" applyFont="1" applyFill="1" applyBorder="1" applyAlignment="1" applyProtection="1">
      <alignment horizontal="center" vertical="center" wrapText="1"/>
      <protection/>
    </xf>
    <xf numFmtId="0" fontId="5" fillId="38" borderId="57"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4" fillId="44" borderId="58" xfId="0" applyFont="1" applyFill="1" applyBorder="1" applyAlignment="1" applyProtection="1">
      <alignment horizontal="center" vertical="center" wrapText="1"/>
      <protection/>
    </xf>
    <xf numFmtId="0" fontId="4" fillId="44" borderId="59" xfId="0" applyFont="1" applyFill="1" applyBorder="1" applyAlignment="1" applyProtection="1">
      <alignment horizontal="center" vertical="center" wrapText="1"/>
      <protection/>
    </xf>
    <xf numFmtId="0" fontId="4" fillId="39" borderId="56" xfId="0" applyFont="1" applyFill="1" applyBorder="1" applyAlignment="1" applyProtection="1">
      <alignment horizontal="center" vertical="center" wrapText="1"/>
      <protection/>
    </xf>
    <xf numFmtId="0" fontId="4" fillId="39" borderId="18" xfId="0" applyFont="1" applyFill="1" applyBorder="1" applyAlignment="1" applyProtection="1">
      <alignment horizontal="center" vertical="center" wrapText="1"/>
      <protection/>
    </xf>
    <xf numFmtId="0" fontId="4" fillId="41" borderId="56" xfId="0" applyFont="1" applyFill="1" applyBorder="1" applyAlignment="1" applyProtection="1">
      <alignment horizontal="center" vertical="center" wrapText="1"/>
      <protection/>
    </xf>
    <xf numFmtId="0" fontId="4" fillId="41" borderId="18" xfId="0" applyFont="1" applyFill="1" applyBorder="1" applyAlignment="1" applyProtection="1">
      <alignment horizontal="center" vertical="center" wrapText="1"/>
      <protection/>
    </xf>
    <xf numFmtId="0" fontId="4" fillId="41" borderId="60" xfId="0" applyFont="1" applyFill="1" applyBorder="1" applyAlignment="1" applyProtection="1">
      <alignment horizontal="center" vertical="center" wrapText="1"/>
      <protection/>
    </xf>
    <xf numFmtId="0" fontId="4" fillId="41" borderId="58"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wrapText="1"/>
      <protection/>
    </xf>
    <xf numFmtId="0" fontId="5" fillId="36" borderId="15" xfId="0" applyFont="1" applyFill="1" applyBorder="1" applyAlignment="1" applyProtection="1">
      <alignment horizontal="center" vertical="center" wrapText="1"/>
      <protection/>
    </xf>
    <xf numFmtId="0" fontId="5" fillId="36" borderId="57" xfId="0" applyFont="1" applyFill="1" applyBorder="1" applyAlignment="1" applyProtection="1">
      <alignment horizontal="center" vertical="center" wrapText="1"/>
      <protection/>
    </xf>
    <xf numFmtId="0" fontId="5" fillId="36" borderId="16" xfId="0" applyFont="1" applyFill="1" applyBorder="1" applyAlignment="1" applyProtection="1">
      <alignment horizontal="center" vertical="center" wrapText="1"/>
      <protection/>
    </xf>
    <xf numFmtId="0" fontId="4" fillId="0" borderId="55" xfId="0" applyFont="1" applyBorder="1" applyAlignment="1" applyProtection="1">
      <alignment horizontal="center" vertical="center" wrapText="1"/>
      <protection/>
    </xf>
    <xf numFmtId="0" fontId="4" fillId="0" borderId="61"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40" borderId="62" xfId="0" applyFont="1" applyFill="1" applyBorder="1" applyAlignment="1" applyProtection="1">
      <alignment horizontal="center" vertical="center" wrapText="1"/>
      <protection/>
    </xf>
    <xf numFmtId="0" fontId="4" fillId="40" borderId="24"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5" fillId="42" borderId="57" xfId="0" applyFont="1" applyFill="1" applyBorder="1" applyAlignment="1" applyProtection="1">
      <alignment horizontal="center" vertical="center" wrapText="1"/>
      <protection/>
    </xf>
    <xf numFmtId="0" fontId="5" fillId="42" borderId="16" xfId="0" applyFont="1" applyFill="1" applyBorder="1" applyAlignment="1" applyProtection="1">
      <alignment horizontal="center" vertical="center" wrapText="1"/>
      <protection/>
    </xf>
    <xf numFmtId="0" fontId="4" fillId="33" borderId="63"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56" fillId="0" borderId="64" xfId="0" applyFont="1" applyFill="1" applyBorder="1" applyAlignment="1">
      <alignment horizontal="center"/>
    </xf>
    <xf numFmtId="0" fontId="56" fillId="0" borderId="65" xfId="0" applyFont="1" applyFill="1" applyBorder="1" applyAlignment="1">
      <alignment horizontal="center"/>
    </xf>
    <xf numFmtId="0" fontId="63" fillId="0" borderId="66" xfId="0" applyFont="1" applyFill="1" applyBorder="1" applyAlignment="1">
      <alignment horizontal="center"/>
    </xf>
    <xf numFmtId="0" fontId="63" fillId="0" borderId="67" xfId="0" applyFont="1" applyFill="1" applyBorder="1" applyAlignment="1">
      <alignment horizontal="center"/>
    </xf>
    <xf numFmtId="0" fontId="59" fillId="0" borderId="0" xfId="0" applyNumberFormat="1" applyFont="1" applyFill="1" applyBorder="1" applyAlignment="1" applyProtection="1">
      <alignment horizontal="center"/>
      <protection hidden="1"/>
    </xf>
    <xf numFmtId="0" fontId="58" fillId="0" borderId="0" xfId="0" applyNumberFormat="1" applyFont="1" applyFill="1" applyBorder="1" applyAlignment="1" applyProtection="1">
      <alignment horizontal="center"/>
      <protection hidden="1"/>
    </xf>
    <xf numFmtId="0" fontId="57" fillId="0" borderId="34" xfId="0" applyFont="1" applyBorder="1" applyAlignment="1" applyProtection="1">
      <alignment horizontal="center" vertical="center" wrapText="1"/>
      <protection locked="0"/>
    </xf>
    <xf numFmtId="0" fontId="57" fillId="0" borderId="32" xfId="0" applyFont="1" applyBorder="1" applyAlignment="1" applyProtection="1">
      <alignment horizontal="center" vertical="center" wrapText="1"/>
      <protection locked="0"/>
    </xf>
    <xf numFmtId="0" fontId="57" fillId="0" borderId="68" xfId="0" applyFont="1" applyBorder="1" applyAlignment="1" applyProtection="1">
      <alignment horizontal="center" vertical="center" wrapText="1"/>
      <protection locked="0"/>
    </xf>
    <xf numFmtId="0" fontId="57" fillId="0" borderId="69" xfId="0" applyFont="1" applyBorder="1" applyAlignment="1" applyProtection="1">
      <alignment horizontal="center" vertical="center" wrapText="1"/>
      <protection locked="0"/>
    </xf>
    <xf numFmtId="0" fontId="9" fillId="0" borderId="34" xfId="0" applyNumberFormat="1" applyFont="1" applyFill="1" applyBorder="1" applyAlignment="1" applyProtection="1">
      <alignment horizontal="center" vertical="center" wrapText="1"/>
      <protection locked="0"/>
    </xf>
    <xf numFmtId="0" fontId="9" fillId="0" borderId="32" xfId="0" applyNumberFormat="1" applyFont="1" applyFill="1" applyBorder="1" applyAlignment="1" applyProtection="1">
      <alignment horizontal="center" vertical="center" wrapText="1"/>
      <protection locked="0"/>
    </xf>
    <xf numFmtId="0" fontId="57" fillId="0" borderId="34" xfId="0" applyFont="1" applyFill="1" applyBorder="1" applyAlignment="1" applyProtection="1">
      <alignment horizontal="center" vertical="center" wrapText="1"/>
      <protection locked="0"/>
    </xf>
    <xf numFmtId="0" fontId="57" fillId="0" borderId="32" xfId="0" applyFont="1" applyFill="1" applyBorder="1" applyAlignment="1" applyProtection="1">
      <alignment horizontal="center" vertical="center" wrapText="1"/>
      <protection locked="0"/>
    </xf>
    <xf numFmtId="0" fontId="57" fillId="0" borderId="38"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34" xfId="0" applyNumberFormat="1" applyFont="1" applyFill="1" applyBorder="1" applyAlignment="1" applyProtection="1">
      <alignment horizontal="center" vertical="center" wrapText="1"/>
      <protection hidden="1"/>
    </xf>
    <xf numFmtId="0" fontId="9" fillId="0" borderId="32" xfId="0" applyNumberFormat="1" applyFont="1" applyFill="1" applyBorder="1" applyAlignment="1" applyProtection="1">
      <alignment horizontal="center" vertical="center" wrapText="1"/>
      <protection hidden="1"/>
    </xf>
    <xf numFmtId="0" fontId="0" fillId="0" borderId="34" xfId="0" applyNumberFormat="1" applyBorder="1" applyAlignment="1" applyProtection="1">
      <alignment horizontal="center" vertical="center"/>
      <protection hidden="1"/>
    </xf>
    <xf numFmtId="0" fontId="0" fillId="0" borderId="32" xfId="0" applyNumberFormat="1" applyBorder="1" applyAlignment="1" applyProtection="1">
      <alignment horizontal="center" vertical="center"/>
      <protection hidden="1"/>
    </xf>
    <xf numFmtId="0" fontId="61" fillId="0" borderId="70" xfId="0" applyFont="1" applyFill="1" applyBorder="1" applyAlignment="1" applyProtection="1">
      <alignment horizontal="center" vertical="center" wrapText="1"/>
      <protection locked="0"/>
    </xf>
    <xf numFmtId="0" fontId="61" fillId="0" borderId="71" xfId="0" applyFont="1" applyFill="1" applyBorder="1" applyAlignment="1" applyProtection="1">
      <alignment horizontal="center" vertical="center" wrapText="1"/>
      <protection locked="0"/>
    </xf>
    <xf numFmtId="0" fontId="57" fillId="45" borderId="28" xfId="0" applyFont="1" applyFill="1" applyBorder="1" applyAlignment="1" applyProtection="1">
      <alignment horizontal="center" vertical="center" wrapText="1"/>
      <protection locked="0"/>
    </xf>
    <xf numFmtId="0" fontId="57" fillId="45" borderId="34" xfId="0" applyFont="1" applyFill="1" applyBorder="1" applyAlignment="1" applyProtection="1">
      <alignment horizontal="center" vertical="center" wrapText="1"/>
      <protection locked="0"/>
    </xf>
    <xf numFmtId="0" fontId="57" fillId="45" borderId="38" xfId="0" applyFont="1" applyFill="1" applyBorder="1" applyAlignment="1" applyProtection="1">
      <alignment horizontal="center" vertical="center" wrapText="1"/>
      <protection locked="0"/>
    </xf>
    <xf numFmtId="0" fontId="12" fillId="0" borderId="12" xfId="0" applyNumberFormat="1" applyFont="1" applyBorder="1" applyAlignment="1" applyProtection="1">
      <alignment horizontal="left" vertical="center"/>
      <protection locked="0"/>
    </xf>
    <xf numFmtId="0" fontId="0" fillId="0" borderId="0" xfId="0" applyNumberFormat="1" applyAlignment="1" applyProtection="1">
      <alignment horizontal="center"/>
      <protection locked="0"/>
    </xf>
    <xf numFmtId="0" fontId="11" fillId="0" borderId="12" xfId="0" applyNumberFormat="1" applyFont="1" applyBorder="1" applyAlignment="1" applyProtection="1">
      <alignment horizontal="center" vertical="center"/>
      <protection locked="0"/>
    </xf>
    <xf numFmtId="14" fontId="11" fillId="0" borderId="12" xfId="0" applyNumberFormat="1" applyFont="1" applyBorder="1" applyAlignment="1" applyProtection="1">
      <alignment horizontal="center" vertical="center"/>
      <protection locked="0"/>
    </xf>
    <xf numFmtId="0" fontId="9" fillId="0" borderId="72" xfId="0" applyNumberFormat="1" applyFont="1" applyBorder="1" applyAlignment="1" applyProtection="1">
      <alignment horizontal="center"/>
      <protection locked="0"/>
    </xf>
    <xf numFmtId="0" fontId="9" fillId="0" borderId="73" xfId="0" applyNumberFormat="1" applyFont="1" applyBorder="1" applyAlignment="1" applyProtection="1">
      <alignment horizontal="center"/>
      <protection locked="0"/>
    </xf>
    <xf numFmtId="0" fontId="16" fillId="47" borderId="74" xfId="0" applyNumberFormat="1" applyFont="1" applyFill="1" applyBorder="1" applyAlignment="1" applyProtection="1">
      <alignment horizontal="center" vertical="center"/>
      <protection locked="0"/>
    </xf>
    <xf numFmtId="0" fontId="13" fillId="0" borderId="12" xfId="0" applyNumberFormat="1" applyFont="1" applyBorder="1" applyAlignment="1" applyProtection="1">
      <alignment horizontal="center" vertical="center"/>
      <protection locked="0"/>
    </xf>
    <xf numFmtId="0" fontId="0" fillId="0" borderId="12" xfId="0" applyNumberFormat="1" applyBorder="1" applyAlignment="1" applyProtection="1">
      <alignment horizontal="center" wrapText="1"/>
      <protection locked="0"/>
    </xf>
    <xf numFmtId="0" fontId="0" fillId="0" borderId="12" xfId="0" applyNumberFormat="1" applyBorder="1" applyAlignment="1" applyProtection="1">
      <alignment horizontal="center"/>
      <protection locked="0"/>
    </xf>
    <xf numFmtId="0" fontId="15" fillId="47" borderId="75" xfId="0" applyNumberFormat="1" applyFont="1" applyFill="1" applyBorder="1" applyAlignment="1" applyProtection="1">
      <alignment horizontal="center" vertical="center"/>
      <protection locked="0"/>
    </xf>
    <xf numFmtId="0" fontId="15" fillId="47" borderId="76" xfId="0" applyNumberFormat="1" applyFont="1" applyFill="1" applyBorder="1" applyAlignment="1" applyProtection="1">
      <alignment horizontal="center" vertical="center"/>
      <protection locked="0"/>
    </xf>
    <xf numFmtId="0" fontId="15" fillId="47" borderId="77" xfId="0" applyNumberFormat="1" applyFont="1" applyFill="1" applyBorder="1" applyAlignment="1" applyProtection="1">
      <alignment horizontal="center" vertical="center"/>
      <protection locked="0"/>
    </xf>
    <xf numFmtId="0" fontId="15" fillId="46" borderId="32" xfId="0" applyNumberFormat="1" applyFont="1" applyFill="1" applyBorder="1" applyAlignment="1" applyProtection="1">
      <alignment horizontal="center" vertical="center" wrapText="1"/>
      <protection locked="0"/>
    </xf>
    <xf numFmtId="0" fontId="15" fillId="46" borderId="34" xfId="0" applyNumberFormat="1" applyFont="1" applyFill="1" applyBorder="1" applyAlignment="1" applyProtection="1">
      <alignment horizontal="center" vertical="center" wrapText="1"/>
      <protection locked="0"/>
    </xf>
    <xf numFmtId="0" fontId="16" fillId="47" borderId="78" xfId="0" applyNumberFormat="1" applyFont="1" applyFill="1" applyBorder="1" applyAlignment="1" applyProtection="1">
      <alignment horizontal="center" vertical="center"/>
      <protection locked="0"/>
    </xf>
    <xf numFmtId="0" fontId="15" fillId="48" borderId="32" xfId="0" applyNumberFormat="1" applyFont="1" applyFill="1" applyBorder="1" applyAlignment="1" applyProtection="1">
      <alignment horizontal="center" vertical="center"/>
      <protection locked="0"/>
    </xf>
    <xf numFmtId="0" fontId="15" fillId="48" borderId="34" xfId="0" applyNumberFormat="1" applyFont="1" applyFill="1" applyBorder="1" applyAlignment="1" applyProtection="1">
      <alignment horizontal="center" vertical="center"/>
      <protection locked="0"/>
    </xf>
    <xf numFmtId="0" fontId="8" fillId="0" borderId="79" xfId="0" applyNumberFormat="1" applyFont="1" applyBorder="1" applyAlignment="1" applyProtection="1">
      <alignment horizontal="center" vertical="center" wrapText="1"/>
      <protection locked="0"/>
    </xf>
    <xf numFmtId="0" fontId="8" fillId="0" borderId="59" xfId="0" applyNumberFormat="1" applyFont="1" applyBorder="1" applyAlignment="1" applyProtection="1">
      <alignment horizontal="center" vertical="center" wrapText="1"/>
      <protection locked="0"/>
    </xf>
    <xf numFmtId="0" fontId="62" fillId="0" borderId="0" xfId="0" applyNumberFormat="1" applyFont="1" applyBorder="1" applyAlignment="1" applyProtection="1">
      <alignment horizontal="center"/>
      <protection locked="0"/>
    </xf>
    <xf numFmtId="0" fontId="15" fillId="46" borderId="80" xfId="0" applyNumberFormat="1" applyFont="1" applyFill="1" applyBorder="1" applyAlignment="1" applyProtection="1">
      <alignment horizontal="center" vertical="center" wrapText="1"/>
      <protection locked="0"/>
    </xf>
    <xf numFmtId="0" fontId="15" fillId="46" borderId="68" xfId="0" applyNumberFormat="1" applyFont="1" applyFill="1" applyBorder="1" applyAlignment="1" applyProtection="1">
      <alignment horizontal="center" vertical="center" wrapText="1"/>
      <protection locked="0"/>
    </xf>
    <xf numFmtId="0" fontId="15" fillId="49" borderId="81" xfId="0" applyNumberFormat="1" applyFont="1" applyFill="1" applyBorder="1" applyAlignment="1" applyProtection="1">
      <alignment horizontal="center" vertical="center"/>
      <protection locked="0"/>
    </xf>
    <xf numFmtId="0" fontId="7" fillId="0" borderId="52" xfId="0" applyNumberFormat="1" applyFont="1" applyFill="1" applyBorder="1" applyAlignment="1" applyProtection="1">
      <alignment horizontal="center" vertical="center" wrapText="1"/>
      <protection locked="0"/>
    </xf>
    <xf numFmtId="0" fontId="7" fillId="0" borderId="40" xfId="0" applyNumberFormat="1" applyFont="1" applyFill="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rmal 5"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96">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2</xdr:row>
      <xdr:rowOff>171450</xdr:rowOff>
    </xdr:from>
    <xdr:to>
      <xdr:col>2</xdr:col>
      <xdr:colOff>1314450</xdr:colOff>
      <xdr:row>7</xdr:row>
      <xdr:rowOff>28575</xdr:rowOff>
    </xdr:to>
    <xdr:pic>
      <xdr:nvPicPr>
        <xdr:cNvPr id="1" name="Imagen 2"/>
        <xdr:cNvPicPr preferRelativeResize="1">
          <a:picLocks noChangeAspect="1"/>
        </xdr:cNvPicPr>
      </xdr:nvPicPr>
      <xdr:blipFill>
        <a:blip r:embed="rId1"/>
        <a:stretch>
          <a:fillRect/>
        </a:stretch>
      </xdr:blipFill>
      <xdr:spPr>
        <a:xfrm>
          <a:off x="1866900" y="533400"/>
          <a:ext cx="647700" cy="771525"/>
        </a:xfrm>
        <a:prstGeom prst="rect">
          <a:avLst/>
        </a:prstGeom>
        <a:noFill/>
        <a:ln w="9525" cmpd="sng">
          <a:noFill/>
        </a:ln>
      </xdr:spPr>
    </xdr:pic>
    <xdr:clientData/>
  </xdr:twoCellAnchor>
  <xdr:twoCellAnchor>
    <xdr:from>
      <xdr:col>0</xdr:col>
      <xdr:colOff>619125</xdr:colOff>
      <xdr:row>6</xdr:row>
      <xdr:rowOff>0</xdr:rowOff>
    </xdr:from>
    <xdr:to>
      <xdr:col>3</xdr:col>
      <xdr:colOff>1314450</xdr:colOff>
      <xdr:row>9</xdr:row>
      <xdr:rowOff>19050</xdr:rowOff>
    </xdr:to>
    <xdr:sp>
      <xdr:nvSpPr>
        <xdr:cNvPr id="2" name="CuadroTexto 1"/>
        <xdr:cNvSpPr txBox="1">
          <a:spLocks noChangeArrowheads="1"/>
        </xdr:cNvSpPr>
      </xdr:nvSpPr>
      <xdr:spPr>
        <a:xfrm>
          <a:off x="619125" y="1095375"/>
          <a:ext cx="3209925" cy="561975"/>
        </a:xfrm>
        <a:prstGeom prst="rect">
          <a:avLst/>
        </a:prstGeom>
        <a:noFill/>
        <a:ln w="9525" cmpd="sng">
          <a:noFill/>
        </a:ln>
      </xdr:spPr>
      <xdr:txBody>
        <a:bodyPr vertOverflow="clip" wrap="square"/>
        <a:p>
          <a:pPr algn="l">
            <a:defRPr/>
          </a:pPr>
          <a:r>
            <a:rPr lang="en-US" cap="none" sz="3200" b="1" i="0" u="none" baseline="0">
              <a:solidFill>
                <a:srgbClr val="000000"/>
              </a:solidFill>
            </a:rPr>
            <a:t>Gobernación de Santander</a:t>
          </a:r>
        </a:p>
      </xdr:txBody>
    </xdr:sp>
    <xdr:clientData/>
  </xdr:twoCellAnchor>
  <xdr:twoCellAnchor>
    <xdr:from>
      <xdr:col>0</xdr:col>
      <xdr:colOff>838200</xdr:colOff>
      <xdr:row>0</xdr:row>
      <xdr:rowOff>114300</xdr:rowOff>
    </xdr:from>
    <xdr:to>
      <xdr:col>3</xdr:col>
      <xdr:colOff>1543050</xdr:colOff>
      <xdr:row>3</xdr:row>
      <xdr:rowOff>123825</xdr:rowOff>
    </xdr:to>
    <xdr:sp>
      <xdr:nvSpPr>
        <xdr:cNvPr id="3" name="CuadroTexto 4"/>
        <xdr:cNvSpPr txBox="1">
          <a:spLocks noChangeArrowheads="1"/>
        </xdr:cNvSpPr>
      </xdr:nvSpPr>
      <xdr:spPr>
        <a:xfrm>
          <a:off x="838200" y="114300"/>
          <a:ext cx="3219450" cy="552450"/>
        </a:xfrm>
        <a:prstGeom prst="rect">
          <a:avLst/>
        </a:prstGeom>
        <a:noFill/>
        <a:ln w="9525" cmpd="sng">
          <a:noFill/>
        </a:ln>
      </xdr:spPr>
      <xdr:txBody>
        <a:bodyPr vertOverflow="clip" wrap="square"/>
        <a:p>
          <a:pPr algn="l">
            <a:defRPr/>
          </a:pPr>
          <a:r>
            <a:rPr lang="en-US" cap="none" sz="3200" b="1" i="0" u="none" baseline="0">
              <a:solidFill>
                <a:srgbClr val="000000"/>
              </a:solidFill>
            </a:rPr>
            <a:t>República de Colombia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B2:E9"/>
  <sheetViews>
    <sheetView zoomScalePageLayoutView="0" workbookViewId="0" topLeftCell="A1">
      <selection activeCell="C8" sqref="C8"/>
    </sheetView>
  </sheetViews>
  <sheetFormatPr defaultColWidth="11.00390625" defaultRowHeight="14.25"/>
  <cols>
    <col min="2" max="2" width="15.375" style="0" customWidth="1"/>
    <col min="3" max="3" width="16.375" style="0" customWidth="1"/>
    <col min="4" max="4" width="27.375" style="0" customWidth="1"/>
    <col min="5" max="5" width="28.25390625" style="0" customWidth="1"/>
  </cols>
  <sheetData>
    <row r="1" ht="15" thickBot="1"/>
    <row r="2" spans="2:5" ht="16.5" thickBot="1">
      <c r="B2" s="136" t="s">
        <v>0</v>
      </c>
      <c r="C2" s="137"/>
      <c r="D2" s="137"/>
      <c r="E2" s="138"/>
    </row>
    <row r="3" spans="2:5" ht="16.5" thickBot="1">
      <c r="B3" s="136" t="s">
        <v>1</v>
      </c>
      <c r="C3" s="137"/>
      <c r="D3" s="137"/>
      <c r="E3" s="138"/>
    </row>
    <row r="4" spans="2:5" ht="16.5" thickBot="1">
      <c r="B4" s="1" t="s">
        <v>2</v>
      </c>
      <c r="C4" s="2" t="s">
        <v>3</v>
      </c>
      <c r="D4" s="2" t="s">
        <v>4</v>
      </c>
      <c r="E4" s="2" t="s">
        <v>5</v>
      </c>
    </row>
    <row r="5" spans="2:5" ht="30.75" thickBot="1">
      <c r="B5" s="3">
        <v>1</v>
      </c>
      <c r="C5" s="4" t="s">
        <v>6</v>
      </c>
      <c r="D5" s="5" t="s">
        <v>7</v>
      </c>
      <c r="E5" s="5" t="s">
        <v>8</v>
      </c>
    </row>
    <row r="6" spans="2:5" ht="30.75" thickBot="1">
      <c r="B6" s="6">
        <v>2</v>
      </c>
      <c r="C6" s="7" t="s">
        <v>9</v>
      </c>
      <c r="D6" s="8" t="s">
        <v>10</v>
      </c>
      <c r="E6" s="8" t="s">
        <v>11</v>
      </c>
    </row>
    <row r="7" spans="2:5" ht="30.75" thickBot="1">
      <c r="B7" s="3">
        <v>3</v>
      </c>
      <c r="C7" s="4" t="s">
        <v>12</v>
      </c>
      <c r="D7" s="5" t="s">
        <v>13</v>
      </c>
      <c r="E7" s="5" t="s">
        <v>14</v>
      </c>
    </row>
    <row r="8" spans="2:5" ht="30.75" thickBot="1">
      <c r="B8" s="3">
        <v>4</v>
      </c>
      <c r="C8" s="4" t="s">
        <v>15</v>
      </c>
      <c r="D8" s="5" t="s">
        <v>16</v>
      </c>
      <c r="E8" s="5" t="s">
        <v>17</v>
      </c>
    </row>
    <row r="9" spans="2:5" ht="30.75" thickBot="1">
      <c r="B9" s="3">
        <v>5</v>
      </c>
      <c r="C9" s="4" t="s">
        <v>18</v>
      </c>
      <c r="D9" s="5" t="s">
        <v>19</v>
      </c>
      <c r="E9" s="5" t="s">
        <v>20</v>
      </c>
    </row>
  </sheetData>
  <sheetProtection password="A943" sheet="1"/>
  <mergeCells count="2">
    <mergeCell ref="B2:E2"/>
    <mergeCell ref="B3:E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2"/>
  <dimension ref="B2:D9"/>
  <sheetViews>
    <sheetView zoomScalePageLayoutView="0" workbookViewId="0" topLeftCell="A1">
      <selection activeCell="C8" sqref="C8"/>
    </sheetView>
  </sheetViews>
  <sheetFormatPr defaultColWidth="11.00390625" defaultRowHeight="14.25"/>
  <cols>
    <col min="3" max="3" width="15.375" style="0" customWidth="1"/>
    <col min="4" max="4" width="52.375" style="0" customWidth="1"/>
  </cols>
  <sheetData>
    <row r="1" ht="15" thickBot="1"/>
    <row r="2" spans="2:4" ht="31.5" customHeight="1" thickBot="1">
      <c r="B2" s="136" t="s">
        <v>21</v>
      </c>
      <c r="C2" s="137"/>
      <c r="D2" s="138"/>
    </row>
    <row r="3" spans="2:4" ht="16.5" thickBot="1">
      <c r="B3" s="136" t="s">
        <v>22</v>
      </c>
      <c r="C3" s="137"/>
      <c r="D3" s="138"/>
    </row>
    <row r="4" spans="2:4" ht="16.5" thickBot="1">
      <c r="B4" s="1" t="s">
        <v>2</v>
      </c>
      <c r="C4" s="2" t="s">
        <v>3</v>
      </c>
      <c r="D4" s="2" t="s">
        <v>4</v>
      </c>
    </row>
    <row r="5" spans="2:4" ht="30.75" thickBot="1">
      <c r="B5" s="3">
        <v>1</v>
      </c>
      <c r="C5" s="4" t="s">
        <v>23</v>
      </c>
      <c r="D5" s="4" t="s">
        <v>24</v>
      </c>
    </row>
    <row r="6" spans="2:4" ht="30.75" thickBot="1">
      <c r="B6" s="9">
        <v>2</v>
      </c>
      <c r="C6" s="10" t="s">
        <v>25</v>
      </c>
      <c r="D6" s="10" t="s">
        <v>26</v>
      </c>
    </row>
    <row r="7" spans="2:4" ht="30.75" thickBot="1">
      <c r="B7" s="3">
        <v>3</v>
      </c>
      <c r="C7" s="4" t="s">
        <v>27</v>
      </c>
      <c r="D7" s="4" t="s">
        <v>28</v>
      </c>
    </row>
    <row r="8" spans="2:4" ht="30.75" thickBot="1">
      <c r="B8" s="3">
        <v>4</v>
      </c>
      <c r="C8" s="4" t="s">
        <v>29</v>
      </c>
      <c r="D8" s="4" t="s">
        <v>30</v>
      </c>
    </row>
    <row r="9" spans="2:4" ht="30.75" thickBot="1">
      <c r="B9" s="3">
        <v>5</v>
      </c>
      <c r="C9" s="4" t="s">
        <v>31</v>
      </c>
      <c r="D9" s="4" t="s">
        <v>32</v>
      </c>
    </row>
  </sheetData>
  <sheetProtection password="A943" sheet="1"/>
  <mergeCells count="2">
    <mergeCell ref="B2:D2"/>
    <mergeCell ref="B3:D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B2:P19"/>
  <sheetViews>
    <sheetView zoomScalePageLayoutView="0" workbookViewId="0" topLeftCell="A1">
      <selection activeCell="C3" sqref="C3:G3"/>
    </sheetView>
  </sheetViews>
  <sheetFormatPr defaultColWidth="11.00390625" defaultRowHeight="14.25"/>
  <cols>
    <col min="1" max="1" width="11.00390625" style="19" customWidth="1"/>
    <col min="2" max="2" width="16.625" style="19" bestFit="1" customWidth="1"/>
    <col min="3" max="3" width="17.875" style="19" customWidth="1"/>
    <col min="4" max="4" width="20.625" style="19" customWidth="1"/>
    <col min="5" max="5" width="18.25390625" style="19" customWidth="1"/>
    <col min="6" max="6" width="11.00390625" style="19" customWidth="1"/>
    <col min="7" max="7" width="18.75390625" style="19" customWidth="1"/>
    <col min="8" max="9" width="11.00390625" style="19" customWidth="1"/>
    <col min="10" max="10" width="0" style="19" hidden="1" customWidth="1"/>
    <col min="11" max="11" width="12.875" style="19" customWidth="1"/>
    <col min="12" max="12" width="17.375" style="19" bestFit="1" customWidth="1"/>
    <col min="13" max="13" width="8.625" style="19" bestFit="1" customWidth="1"/>
    <col min="14" max="14" width="14.875" style="19" customWidth="1"/>
    <col min="15" max="15" width="12.375" style="19" customWidth="1"/>
    <col min="16" max="16" width="17.875" style="19" customWidth="1"/>
    <col min="17" max="16384" width="11.00390625" style="19" customWidth="1"/>
  </cols>
  <sheetData>
    <row r="1" ht="15" thickBot="1"/>
    <row r="2" spans="2:16" ht="16.5" customHeight="1" thickBot="1">
      <c r="B2" s="170" t="s">
        <v>33</v>
      </c>
      <c r="C2" s="171"/>
      <c r="D2" s="171"/>
      <c r="E2" s="171"/>
      <c r="F2" s="171"/>
      <c r="G2" s="172"/>
      <c r="H2" s="20"/>
      <c r="I2" s="143" t="s">
        <v>34</v>
      </c>
      <c r="J2" s="144"/>
      <c r="K2" s="145"/>
      <c r="L2" s="160" t="s">
        <v>35</v>
      </c>
      <c r="M2" s="160"/>
      <c r="N2" s="160"/>
      <c r="O2" s="160"/>
      <c r="P2" s="161"/>
    </row>
    <row r="3" spans="2:16" ht="16.5" thickBot="1">
      <c r="B3" s="173" t="s">
        <v>34</v>
      </c>
      <c r="C3" s="140" t="s">
        <v>35</v>
      </c>
      <c r="D3" s="141"/>
      <c r="E3" s="141"/>
      <c r="F3" s="141"/>
      <c r="G3" s="142"/>
      <c r="H3" s="21"/>
      <c r="I3" s="146"/>
      <c r="J3" s="147"/>
      <c r="K3" s="148"/>
      <c r="L3" s="22" t="s">
        <v>95</v>
      </c>
      <c r="M3" s="23" t="s">
        <v>36</v>
      </c>
      <c r="N3" s="23" t="s">
        <v>37</v>
      </c>
      <c r="O3" s="23" t="s">
        <v>38</v>
      </c>
      <c r="P3" s="23" t="s">
        <v>39</v>
      </c>
    </row>
    <row r="4" spans="2:16" ht="16.5" customHeight="1" thickBot="1">
      <c r="B4" s="174"/>
      <c r="C4" s="49" t="s">
        <v>110</v>
      </c>
      <c r="D4" s="22" t="s">
        <v>36</v>
      </c>
      <c r="E4" s="22" t="s">
        <v>37</v>
      </c>
      <c r="F4" s="22" t="s">
        <v>38</v>
      </c>
      <c r="G4" s="22" t="s">
        <v>39</v>
      </c>
      <c r="H4" s="139"/>
      <c r="I4" s="146"/>
      <c r="J4" s="147"/>
      <c r="K4" s="148"/>
      <c r="L4" s="24">
        <v>-1</v>
      </c>
      <c r="M4" s="24">
        <v>-2</v>
      </c>
      <c r="N4" s="24">
        <v>-3</v>
      </c>
      <c r="O4" s="24">
        <v>-4</v>
      </c>
      <c r="P4" s="24">
        <v>-5</v>
      </c>
    </row>
    <row r="5" spans="2:16" ht="16.5" thickBot="1">
      <c r="B5" s="175"/>
      <c r="C5" s="50">
        <v>1</v>
      </c>
      <c r="D5" s="24">
        <v>2</v>
      </c>
      <c r="E5" s="24">
        <v>3</v>
      </c>
      <c r="F5" s="24">
        <v>4</v>
      </c>
      <c r="G5" s="24">
        <v>5</v>
      </c>
      <c r="H5" s="139"/>
      <c r="I5" s="146"/>
      <c r="J5" s="147"/>
      <c r="K5" s="148"/>
      <c r="L5" s="162" t="s">
        <v>96</v>
      </c>
      <c r="M5" s="163"/>
      <c r="N5" s="149" t="s">
        <v>97</v>
      </c>
      <c r="O5" s="150"/>
      <c r="P5" s="151"/>
    </row>
    <row r="6" spans="2:16" ht="16.5" hidden="1" thickBot="1">
      <c r="B6" s="25"/>
      <c r="C6" s="24"/>
      <c r="D6" s="24"/>
      <c r="E6" s="24"/>
      <c r="F6" s="24"/>
      <c r="G6" s="24"/>
      <c r="H6" s="20"/>
      <c r="I6" s="146"/>
      <c r="J6" s="147"/>
      <c r="K6" s="148"/>
      <c r="L6" s="26"/>
      <c r="M6" s="27"/>
      <c r="N6" s="149"/>
      <c r="O6" s="150"/>
      <c r="P6" s="151"/>
    </row>
    <row r="7" spans="2:16" ht="16.5" thickBot="1">
      <c r="B7" s="28" t="s">
        <v>59</v>
      </c>
      <c r="C7" s="29" t="s">
        <v>40</v>
      </c>
      <c r="D7" s="29" t="s">
        <v>41</v>
      </c>
      <c r="E7" s="30" t="s">
        <v>42</v>
      </c>
      <c r="F7" s="31" t="s">
        <v>43</v>
      </c>
      <c r="G7" s="31" t="s">
        <v>44</v>
      </c>
      <c r="H7" s="32"/>
      <c r="I7" s="164" t="s">
        <v>98</v>
      </c>
      <c r="J7" s="33">
        <v>1</v>
      </c>
      <c r="K7" s="34" t="s">
        <v>6</v>
      </c>
      <c r="L7" s="166" t="s">
        <v>40</v>
      </c>
      <c r="M7" s="168" t="s">
        <v>41</v>
      </c>
      <c r="N7" s="178" t="s">
        <v>42</v>
      </c>
      <c r="O7" s="154" t="s">
        <v>43</v>
      </c>
      <c r="P7" s="154" t="s">
        <v>44</v>
      </c>
    </row>
    <row r="8" spans="2:16" ht="16.5" thickBot="1">
      <c r="B8" s="28" t="s">
        <v>60</v>
      </c>
      <c r="C8" s="29" t="s">
        <v>41</v>
      </c>
      <c r="D8" s="29" t="s">
        <v>45</v>
      </c>
      <c r="E8" s="30" t="s">
        <v>46</v>
      </c>
      <c r="F8" s="31" t="s">
        <v>47</v>
      </c>
      <c r="G8" s="35" t="s">
        <v>48</v>
      </c>
      <c r="H8" s="32"/>
      <c r="I8" s="165"/>
      <c r="J8" s="36"/>
      <c r="K8" s="37">
        <v>1</v>
      </c>
      <c r="L8" s="167"/>
      <c r="M8" s="169"/>
      <c r="N8" s="179"/>
      <c r="O8" s="155"/>
      <c r="P8" s="155"/>
    </row>
    <row r="9" spans="2:16" ht="32.25" thickBot="1">
      <c r="B9" s="28" t="s">
        <v>61</v>
      </c>
      <c r="C9" s="29" t="s">
        <v>49</v>
      </c>
      <c r="D9" s="30" t="s">
        <v>46</v>
      </c>
      <c r="E9" s="31" t="s">
        <v>50</v>
      </c>
      <c r="F9" s="35" t="s">
        <v>51</v>
      </c>
      <c r="G9" s="35" t="s">
        <v>52</v>
      </c>
      <c r="H9" s="32"/>
      <c r="I9" s="165"/>
      <c r="J9" s="38">
        <v>2</v>
      </c>
      <c r="K9" s="37" t="s">
        <v>99</v>
      </c>
      <c r="L9" s="29" t="s">
        <v>41</v>
      </c>
      <c r="M9" s="29" t="s">
        <v>45</v>
      </c>
      <c r="N9" s="30" t="s">
        <v>46</v>
      </c>
      <c r="O9" s="31" t="s">
        <v>47</v>
      </c>
      <c r="P9" s="35" t="s">
        <v>48</v>
      </c>
    </row>
    <row r="10" spans="2:16" ht="16.5" thickBot="1">
      <c r="B10" s="28" t="s">
        <v>62</v>
      </c>
      <c r="C10" s="30" t="s">
        <v>53</v>
      </c>
      <c r="D10" s="31" t="s">
        <v>47</v>
      </c>
      <c r="E10" s="31" t="s">
        <v>54</v>
      </c>
      <c r="F10" s="35" t="s">
        <v>55</v>
      </c>
      <c r="G10" s="35" t="s">
        <v>56</v>
      </c>
      <c r="H10" s="32"/>
      <c r="I10" s="158" t="s">
        <v>101</v>
      </c>
      <c r="J10" s="39">
        <v>3</v>
      </c>
      <c r="K10" s="37" t="s">
        <v>12</v>
      </c>
      <c r="L10" s="166" t="s">
        <v>49</v>
      </c>
      <c r="M10" s="178" t="s">
        <v>46</v>
      </c>
      <c r="N10" s="154" t="s">
        <v>50</v>
      </c>
      <c r="O10" s="156" t="s">
        <v>51</v>
      </c>
      <c r="P10" s="156" t="s">
        <v>52</v>
      </c>
    </row>
    <row r="11" spans="2:16" ht="16.5" thickBot="1">
      <c r="B11" s="28" t="s">
        <v>63</v>
      </c>
      <c r="C11" s="31" t="s">
        <v>44</v>
      </c>
      <c r="D11" s="31" t="s">
        <v>57</v>
      </c>
      <c r="E11" s="35" t="s">
        <v>52</v>
      </c>
      <c r="F11" s="35" t="s">
        <v>56</v>
      </c>
      <c r="G11" s="35" t="s">
        <v>58</v>
      </c>
      <c r="H11" s="32"/>
      <c r="I11" s="158"/>
      <c r="J11" s="39"/>
      <c r="K11" s="37">
        <v>3</v>
      </c>
      <c r="L11" s="167"/>
      <c r="M11" s="179"/>
      <c r="N11" s="155"/>
      <c r="O11" s="157"/>
      <c r="P11" s="157"/>
    </row>
    <row r="12" spans="9:16" ht="15.75">
      <c r="I12" s="158"/>
      <c r="J12" s="39">
        <v>4</v>
      </c>
      <c r="K12" s="37" t="s">
        <v>15</v>
      </c>
      <c r="L12" s="152" t="s">
        <v>53</v>
      </c>
      <c r="M12" s="154" t="s">
        <v>47</v>
      </c>
      <c r="N12" s="154" t="s">
        <v>54</v>
      </c>
      <c r="O12" s="156" t="s">
        <v>55</v>
      </c>
      <c r="P12" s="156" t="s">
        <v>56</v>
      </c>
    </row>
    <row r="13" spans="9:16" ht="16.5" thickBot="1">
      <c r="I13" s="158"/>
      <c r="J13" s="39"/>
      <c r="K13" s="37">
        <v>4</v>
      </c>
      <c r="L13" s="153"/>
      <c r="M13" s="155"/>
      <c r="N13" s="155"/>
      <c r="O13" s="157"/>
      <c r="P13" s="157"/>
    </row>
    <row r="14" spans="2:16" ht="32.25" customHeight="1" thickBot="1">
      <c r="B14" s="180" t="s">
        <v>81</v>
      </c>
      <c r="C14" s="181"/>
      <c r="D14" s="181"/>
      <c r="E14" s="181"/>
      <c r="I14" s="159"/>
      <c r="J14" s="40">
        <v>5</v>
      </c>
      <c r="K14" s="41" t="s">
        <v>100</v>
      </c>
      <c r="L14" s="31" t="s">
        <v>44</v>
      </c>
      <c r="M14" s="31" t="s">
        <v>57</v>
      </c>
      <c r="N14" s="35" t="s">
        <v>52</v>
      </c>
      <c r="O14" s="35" t="s">
        <v>56</v>
      </c>
      <c r="P14" s="35" t="s">
        <v>58</v>
      </c>
    </row>
    <row r="15" spans="2:5" ht="16.5" thickBot="1">
      <c r="B15" s="42" t="s">
        <v>82</v>
      </c>
      <c r="C15" s="43" t="s">
        <v>83</v>
      </c>
      <c r="D15" s="180" t="s">
        <v>4</v>
      </c>
      <c r="E15" s="181"/>
    </row>
    <row r="16" spans="2:5" ht="45.75" customHeight="1" thickBot="1">
      <c r="B16" s="44" t="s">
        <v>84</v>
      </c>
      <c r="C16" s="45" t="s">
        <v>85</v>
      </c>
      <c r="D16" s="176" t="s">
        <v>86</v>
      </c>
      <c r="E16" s="177"/>
    </row>
    <row r="17" spans="2:5" ht="45.75" customHeight="1" thickBot="1">
      <c r="B17" s="44" t="s">
        <v>37</v>
      </c>
      <c r="C17" s="46" t="s">
        <v>87</v>
      </c>
      <c r="D17" s="176" t="s">
        <v>88</v>
      </c>
      <c r="E17" s="177"/>
    </row>
    <row r="18" spans="2:5" ht="60.75" customHeight="1" thickBot="1">
      <c r="B18" s="44" t="s">
        <v>89</v>
      </c>
      <c r="C18" s="47" t="s">
        <v>90</v>
      </c>
      <c r="D18" s="176" t="s">
        <v>91</v>
      </c>
      <c r="E18" s="177"/>
    </row>
    <row r="19" spans="2:5" ht="60.75" customHeight="1" thickBot="1">
      <c r="B19" s="44" t="s">
        <v>92</v>
      </c>
      <c r="C19" s="48" t="s">
        <v>93</v>
      </c>
      <c r="D19" s="176" t="s">
        <v>94</v>
      </c>
      <c r="E19" s="177"/>
    </row>
  </sheetData>
  <sheetProtection password="A943" sheet="1"/>
  <mergeCells count="32">
    <mergeCell ref="P12:P13"/>
    <mergeCell ref="D19:E19"/>
    <mergeCell ref="B14:E14"/>
    <mergeCell ref="O10:O11"/>
    <mergeCell ref="P10:P11"/>
    <mergeCell ref="D18:E18"/>
    <mergeCell ref="B2:G2"/>
    <mergeCell ref="B3:B5"/>
    <mergeCell ref="D16:E16"/>
    <mergeCell ref="D17:E17"/>
    <mergeCell ref="N7:N8"/>
    <mergeCell ref="O7:O8"/>
    <mergeCell ref="L10:L11"/>
    <mergeCell ref="M10:M11"/>
    <mergeCell ref="D15:E15"/>
    <mergeCell ref="N10:N11"/>
    <mergeCell ref="L2:P2"/>
    <mergeCell ref="L5:M5"/>
    <mergeCell ref="N5:P5"/>
    <mergeCell ref="I7:I9"/>
    <mergeCell ref="L7:L8"/>
    <mergeCell ref="M7:M8"/>
    <mergeCell ref="H4:H5"/>
    <mergeCell ref="C3:G3"/>
    <mergeCell ref="I2:K6"/>
    <mergeCell ref="N6:P6"/>
    <mergeCell ref="L12:L13"/>
    <mergeCell ref="M12:M13"/>
    <mergeCell ref="N12:N13"/>
    <mergeCell ref="O12:O13"/>
    <mergeCell ref="I10:I14"/>
    <mergeCell ref="P7:P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Hoja5"/>
  <dimension ref="B2:C23"/>
  <sheetViews>
    <sheetView zoomScalePageLayoutView="0" workbookViewId="0" topLeftCell="A1">
      <selection activeCell="C8" sqref="C8"/>
    </sheetView>
  </sheetViews>
  <sheetFormatPr defaultColWidth="11.00390625" defaultRowHeight="14.25"/>
  <cols>
    <col min="3" max="3" width="23.125" style="0" customWidth="1"/>
  </cols>
  <sheetData>
    <row r="2" spans="2:3" ht="14.25">
      <c r="B2" s="11"/>
      <c r="C2" s="11"/>
    </row>
    <row r="3" spans="2:3" ht="18.75">
      <c r="B3" s="184" t="s">
        <v>109</v>
      </c>
      <c r="C3" s="185"/>
    </row>
    <row r="4" spans="2:3" ht="15">
      <c r="B4" s="182"/>
      <c r="C4" s="183"/>
    </row>
    <row r="5" spans="2:3" ht="14.25">
      <c r="B5" s="16" t="s">
        <v>40</v>
      </c>
      <c r="C5" s="13" t="s">
        <v>102</v>
      </c>
    </row>
    <row r="6" spans="2:3" ht="14.25">
      <c r="B6" s="16" t="s">
        <v>41</v>
      </c>
      <c r="C6" s="13" t="s">
        <v>102</v>
      </c>
    </row>
    <row r="7" spans="2:3" ht="14.25">
      <c r="B7" s="16" t="s">
        <v>49</v>
      </c>
      <c r="C7" s="13" t="s">
        <v>103</v>
      </c>
    </row>
    <row r="8" spans="2:3" ht="14.25">
      <c r="B8" s="17" t="s">
        <v>45</v>
      </c>
      <c r="C8" s="13" t="s">
        <v>103</v>
      </c>
    </row>
    <row r="9" spans="2:3" ht="14.25">
      <c r="B9" s="17" t="s">
        <v>42</v>
      </c>
      <c r="C9" s="12" t="s">
        <v>104</v>
      </c>
    </row>
    <row r="10" spans="2:3" ht="14.25">
      <c r="B10" s="17" t="s">
        <v>53</v>
      </c>
      <c r="C10" s="12" t="s">
        <v>37</v>
      </c>
    </row>
    <row r="11" spans="2:3" ht="14.25">
      <c r="B11" s="17" t="s">
        <v>46</v>
      </c>
      <c r="C11" s="12" t="s">
        <v>37</v>
      </c>
    </row>
    <row r="12" spans="2:3" ht="14.25">
      <c r="B12" s="17" t="s">
        <v>43</v>
      </c>
      <c r="C12" s="14" t="s">
        <v>105</v>
      </c>
    </row>
    <row r="13" spans="2:3" ht="14.25">
      <c r="B13" s="17" t="s">
        <v>44</v>
      </c>
      <c r="C13" s="14" t="s">
        <v>105</v>
      </c>
    </row>
    <row r="14" spans="2:3" ht="14.25">
      <c r="B14" s="17" t="s">
        <v>47</v>
      </c>
      <c r="C14" s="14" t="s">
        <v>105</v>
      </c>
    </row>
    <row r="15" spans="2:3" ht="14.25">
      <c r="B15" s="17" t="s">
        <v>57</v>
      </c>
      <c r="C15" s="14" t="s">
        <v>105</v>
      </c>
    </row>
    <row r="16" spans="2:3" ht="14.25">
      <c r="B16" s="17" t="s">
        <v>50</v>
      </c>
      <c r="C16" s="14" t="s">
        <v>105</v>
      </c>
    </row>
    <row r="17" spans="2:3" ht="14.25">
      <c r="B17" s="17" t="s">
        <v>54</v>
      </c>
      <c r="C17" s="14" t="s">
        <v>105</v>
      </c>
    </row>
    <row r="18" spans="2:3" ht="14.25">
      <c r="B18" s="18" t="s">
        <v>48</v>
      </c>
      <c r="C18" s="15" t="s">
        <v>106</v>
      </c>
    </row>
    <row r="19" spans="2:3" ht="14.25">
      <c r="B19" s="18" t="s">
        <v>51</v>
      </c>
      <c r="C19" s="15" t="s">
        <v>106</v>
      </c>
    </row>
    <row r="20" spans="2:3" ht="14.25">
      <c r="B20" s="18" t="s">
        <v>52</v>
      </c>
      <c r="C20" s="15" t="s">
        <v>106</v>
      </c>
    </row>
    <row r="21" spans="2:3" ht="14.25">
      <c r="B21" s="18" t="s">
        <v>55</v>
      </c>
      <c r="C21" s="15" t="s">
        <v>106</v>
      </c>
    </row>
    <row r="22" spans="2:3" ht="14.25">
      <c r="B22" s="18" t="s">
        <v>56</v>
      </c>
      <c r="C22" s="15" t="s">
        <v>106</v>
      </c>
    </row>
    <row r="23" spans="2:3" ht="14.25">
      <c r="B23" s="18" t="s">
        <v>58</v>
      </c>
      <c r="C23" s="15" t="s">
        <v>106</v>
      </c>
    </row>
  </sheetData>
  <sheetProtection password="D94C" sheet="1"/>
  <mergeCells count="2">
    <mergeCell ref="B4:C4"/>
    <mergeCell ref="B3:C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4">
    <tabColor indexed="55"/>
  </sheetPr>
  <dimension ref="A2:AD59"/>
  <sheetViews>
    <sheetView showGridLines="0" tabSelected="1" zoomScale="70" zoomScaleNormal="70" zoomScaleSheetLayoutView="80" workbookViewId="0" topLeftCell="A1">
      <selection activeCell="F17" sqref="F17"/>
    </sheetView>
  </sheetViews>
  <sheetFormatPr defaultColWidth="11.00390625" defaultRowHeight="14.25"/>
  <cols>
    <col min="1" max="1" width="11.625" style="51" customWidth="1"/>
    <col min="2" max="2" width="4.125" style="51" customWidth="1"/>
    <col min="3" max="3" width="17.25390625" style="51" customWidth="1"/>
    <col min="4" max="4" width="24.875" style="51" customWidth="1"/>
    <col min="5" max="5" width="18.25390625" style="51" customWidth="1"/>
    <col min="6" max="6" width="39.75390625" style="51" customWidth="1"/>
    <col min="7" max="7" width="11.75390625" style="51" customWidth="1"/>
    <col min="8" max="9" width="5.00390625" style="51" customWidth="1"/>
    <col min="10" max="10" width="9.25390625" style="51" bestFit="1" customWidth="1"/>
    <col min="11" max="11" width="14.25390625" style="51" customWidth="1"/>
    <col min="12" max="12" width="16.25390625" style="51" customWidth="1"/>
    <col min="13" max="13" width="22.125" style="51" customWidth="1"/>
    <col min="14" max="14" width="15.875" style="51" customWidth="1"/>
    <col min="15" max="15" width="18.125" style="51" customWidth="1"/>
    <col min="16" max="16" width="26.375" style="51" customWidth="1"/>
    <col min="17" max="17" width="1.875" style="57" customWidth="1"/>
    <col min="18" max="30" width="11.00390625" style="57" customWidth="1"/>
    <col min="31" max="42" width="11.00390625" style="52" customWidth="1"/>
    <col min="43" max="16384" width="11.00390625" style="51" customWidth="1"/>
  </cols>
  <sheetData>
    <row r="2" spans="1:16" ht="14.25">
      <c r="A2" s="216"/>
      <c r="B2" s="217"/>
      <c r="C2" s="217"/>
      <c r="D2" s="217"/>
      <c r="E2" s="215" t="s">
        <v>122</v>
      </c>
      <c r="F2" s="215"/>
      <c r="G2" s="215"/>
      <c r="H2" s="215"/>
      <c r="I2" s="215"/>
      <c r="J2" s="215"/>
      <c r="K2" s="215"/>
      <c r="L2" s="215"/>
      <c r="M2" s="215"/>
      <c r="N2" s="215"/>
      <c r="O2" s="208" t="s">
        <v>116</v>
      </c>
      <c r="P2" s="210" t="s">
        <v>117</v>
      </c>
    </row>
    <row r="3" spans="1:16" ht="14.25">
      <c r="A3" s="217"/>
      <c r="B3" s="217"/>
      <c r="C3" s="217"/>
      <c r="D3" s="217"/>
      <c r="E3" s="215"/>
      <c r="F3" s="215"/>
      <c r="G3" s="215"/>
      <c r="H3" s="215"/>
      <c r="I3" s="215"/>
      <c r="J3" s="215"/>
      <c r="K3" s="215"/>
      <c r="L3" s="215"/>
      <c r="M3" s="215"/>
      <c r="N3" s="215"/>
      <c r="O3" s="208"/>
      <c r="P3" s="210"/>
    </row>
    <row r="4" spans="1:16" ht="14.25">
      <c r="A4" s="217"/>
      <c r="B4" s="217"/>
      <c r="C4" s="217"/>
      <c r="D4" s="217"/>
      <c r="E4" s="215"/>
      <c r="F4" s="215"/>
      <c r="G4" s="215"/>
      <c r="H4" s="215"/>
      <c r="I4" s="215"/>
      <c r="J4" s="215"/>
      <c r="K4" s="215"/>
      <c r="L4" s="215"/>
      <c r="M4" s="215"/>
      <c r="N4" s="215"/>
      <c r="O4" s="208" t="s">
        <v>119</v>
      </c>
      <c r="P4" s="210">
        <v>4</v>
      </c>
    </row>
    <row r="5" spans="1:16" ht="15" customHeight="1">
      <c r="A5" s="217"/>
      <c r="B5" s="217"/>
      <c r="C5" s="217"/>
      <c r="D5" s="217"/>
      <c r="E5" s="215"/>
      <c r="F5" s="215"/>
      <c r="G5" s="215"/>
      <c r="H5" s="215"/>
      <c r="I5" s="215"/>
      <c r="J5" s="215"/>
      <c r="K5" s="215"/>
      <c r="L5" s="215"/>
      <c r="M5" s="215"/>
      <c r="N5" s="215"/>
      <c r="O5" s="208"/>
      <c r="P5" s="210"/>
    </row>
    <row r="6" spans="1:16" ht="14.25">
      <c r="A6" s="217"/>
      <c r="B6" s="217"/>
      <c r="C6" s="217"/>
      <c r="D6" s="217"/>
      <c r="E6" s="215"/>
      <c r="F6" s="215"/>
      <c r="G6" s="215"/>
      <c r="H6" s="215"/>
      <c r="I6" s="215"/>
      <c r="J6" s="215"/>
      <c r="K6" s="215"/>
      <c r="L6" s="215"/>
      <c r="M6" s="215"/>
      <c r="N6" s="215"/>
      <c r="O6" s="208" t="s">
        <v>120</v>
      </c>
      <c r="P6" s="211">
        <v>42871</v>
      </c>
    </row>
    <row r="7" spans="1:16" ht="14.25">
      <c r="A7" s="217"/>
      <c r="B7" s="217"/>
      <c r="C7" s="217"/>
      <c r="D7" s="217"/>
      <c r="E7" s="215"/>
      <c r="F7" s="215"/>
      <c r="G7" s="215"/>
      <c r="H7" s="215"/>
      <c r="I7" s="215"/>
      <c r="J7" s="215"/>
      <c r="K7" s="215"/>
      <c r="L7" s="215"/>
      <c r="M7" s="215"/>
      <c r="N7" s="215"/>
      <c r="O7" s="208"/>
      <c r="P7" s="210"/>
    </row>
    <row r="8" spans="1:16" ht="14.25">
      <c r="A8" s="217"/>
      <c r="B8" s="217"/>
      <c r="C8" s="217"/>
      <c r="D8" s="217"/>
      <c r="E8" s="215"/>
      <c r="F8" s="215"/>
      <c r="G8" s="215"/>
      <c r="H8" s="215"/>
      <c r="I8" s="215"/>
      <c r="J8" s="215"/>
      <c r="K8" s="215"/>
      <c r="L8" s="215"/>
      <c r="M8" s="215"/>
      <c r="N8" s="215"/>
      <c r="O8" s="208" t="s">
        <v>121</v>
      </c>
      <c r="P8" s="210" t="s">
        <v>118</v>
      </c>
    </row>
    <row r="9" spans="1:16" ht="14.25">
      <c r="A9" s="217"/>
      <c r="B9" s="217"/>
      <c r="C9" s="217"/>
      <c r="D9" s="217"/>
      <c r="E9" s="215"/>
      <c r="F9" s="215"/>
      <c r="G9" s="215"/>
      <c r="H9" s="215"/>
      <c r="I9" s="215"/>
      <c r="J9" s="215"/>
      <c r="K9" s="215"/>
      <c r="L9" s="215"/>
      <c r="M9" s="215"/>
      <c r="N9" s="215"/>
      <c r="O9" s="208"/>
      <c r="P9" s="210"/>
    </row>
    <row r="10" ht="14.25">
      <c r="O10" s="209"/>
    </row>
    <row r="11" spans="3:15" ht="14.25">
      <c r="C11" s="212" t="s">
        <v>351</v>
      </c>
      <c r="D11" s="213"/>
      <c r="O11" s="209"/>
    </row>
    <row r="12" spans="1:16" ht="15" thickBot="1">
      <c r="A12" s="53"/>
      <c r="B12" s="53"/>
      <c r="C12" s="53"/>
      <c r="D12" s="53"/>
      <c r="E12" s="53"/>
      <c r="F12" s="53"/>
      <c r="G12" s="53"/>
      <c r="J12" s="53"/>
      <c r="K12" s="53"/>
      <c r="M12" s="53"/>
      <c r="N12" s="53"/>
      <c r="O12" s="53"/>
      <c r="P12" s="54"/>
    </row>
    <row r="13" spans="1:16" ht="19.5" customHeight="1">
      <c r="A13" s="218" t="s">
        <v>64</v>
      </c>
      <c r="B13" s="214" t="s">
        <v>65</v>
      </c>
      <c r="C13" s="214"/>
      <c r="D13" s="214"/>
      <c r="E13" s="214"/>
      <c r="F13" s="214"/>
      <c r="G13" s="214"/>
      <c r="H13" s="214" t="s">
        <v>66</v>
      </c>
      <c r="I13" s="214"/>
      <c r="J13" s="214"/>
      <c r="K13" s="214"/>
      <c r="L13" s="214" t="s">
        <v>67</v>
      </c>
      <c r="M13" s="214"/>
      <c r="N13" s="214"/>
      <c r="O13" s="214"/>
      <c r="P13" s="223"/>
    </row>
    <row r="14" spans="1:21" ht="36" customHeight="1">
      <c r="A14" s="219"/>
      <c r="B14" s="224" t="s">
        <v>68</v>
      </c>
      <c r="C14" s="221" t="s">
        <v>69</v>
      </c>
      <c r="D14" s="221" t="s">
        <v>114</v>
      </c>
      <c r="E14" s="221" t="s">
        <v>115</v>
      </c>
      <c r="F14" s="221" t="s">
        <v>70</v>
      </c>
      <c r="G14" s="221" t="s">
        <v>112</v>
      </c>
      <c r="H14" s="231" t="s">
        <v>71</v>
      </c>
      <c r="I14" s="231"/>
      <c r="J14" s="231"/>
      <c r="K14" s="221" t="s">
        <v>72</v>
      </c>
      <c r="L14" s="221" t="s">
        <v>73</v>
      </c>
      <c r="M14" s="221" t="s">
        <v>74</v>
      </c>
      <c r="N14" s="221" t="s">
        <v>75</v>
      </c>
      <c r="O14" s="221" t="s">
        <v>76</v>
      </c>
      <c r="P14" s="229" t="s">
        <v>77</v>
      </c>
      <c r="Q14" s="56"/>
      <c r="R14" s="56"/>
      <c r="S14" s="56"/>
      <c r="T14" s="56"/>
      <c r="U14" s="63"/>
    </row>
    <row r="15" spans="1:21" ht="39.75" customHeight="1" thickBot="1">
      <c r="A15" s="220"/>
      <c r="B15" s="225"/>
      <c r="C15" s="222"/>
      <c r="D15" s="222"/>
      <c r="E15" s="222"/>
      <c r="F15" s="222"/>
      <c r="G15" s="222"/>
      <c r="H15" s="128" t="s">
        <v>78</v>
      </c>
      <c r="I15" s="128" t="s">
        <v>79</v>
      </c>
      <c r="J15" s="128" t="s">
        <v>80</v>
      </c>
      <c r="K15" s="222"/>
      <c r="L15" s="222"/>
      <c r="M15" s="222"/>
      <c r="N15" s="222"/>
      <c r="O15" s="222"/>
      <c r="P15" s="230"/>
      <c r="Q15" s="56"/>
      <c r="R15" s="56"/>
      <c r="S15" s="56"/>
      <c r="T15" s="56"/>
      <c r="U15" s="63"/>
    </row>
    <row r="16" spans="1:25" ht="154.5" customHeight="1">
      <c r="A16" s="232" t="s">
        <v>273</v>
      </c>
      <c r="B16" s="112">
        <v>1</v>
      </c>
      <c r="C16" s="113" t="s">
        <v>189</v>
      </c>
      <c r="D16" s="113" t="s">
        <v>280</v>
      </c>
      <c r="E16" s="114" t="s">
        <v>190</v>
      </c>
      <c r="F16" s="113" t="s">
        <v>191</v>
      </c>
      <c r="G16" s="115" t="s">
        <v>126</v>
      </c>
      <c r="H16" s="116">
        <v>4</v>
      </c>
      <c r="I16" s="116">
        <v>3</v>
      </c>
      <c r="J16" s="117" t="str">
        <f aca="true" t="shared" si="0" ref="J16:J48">CONCATENATE($Q16&amp;$R16&amp;$S16&amp;$T16&amp;$U16)</f>
        <v>12A</v>
      </c>
      <c r="K16" s="118" t="str">
        <f>VLOOKUP(J16,'ZONA DE RIESGO'!$B$5:$C$23,2,FALSE)</f>
        <v>ALTO</v>
      </c>
      <c r="L16" s="116" t="s">
        <v>127</v>
      </c>
      <c r="M16" s="113" t="s">
        <v>284</v>
      </c>
      <c r="N16" s="119" t="s">
        <v>276</v>
      </c>
      <c r="O16" s="120" t="s">
        <v>135</v>
      </c>
      <c r="P16" s="121" t="s">
        <v>193</v>
      </c>
      <c r="Q16" s="122">
        <f>IF(AND(H16=1,I16=1),'MATRIZ DE CALIFICACIÓN'!C$7,IF(AND(H16=1,I16=2),'MATRIZ DE CALIFICACIÓN'!D$7,IF(AND(H16=1,I16=3),'MATRIZ DE CALIFICACIÓN'!E$7,IF(AND(H16=1,I16=4),'MATRIZ DE CALIFICACIÓN'!F$7,IF(AND(H16=1,I16=5),'MATRIZ DE CALIFICACIÓN'!G$7,"")))))</f>
      </c>
      <c r="R16" s="122">
        <f>IF(AND(H16=2,I16=1),'MATRIZ DE CALIFICACIÓN'!C$8,IF(AND(H16=2,I16=2),'MATRIZ DE CALIFICACIÓN'!D$8,IF(AND(H16=2,I16=3),'MATRIZ DE CALIFICACIÓN'!E$8,IF(AND(H16=2,I16=4),'MATRIZ DE CALIFICACIÓN'!F$8,IF(AND(H16=2,I16=5),'MATRIZ DE CALIFICACIÓN'!G$8,"")))))</f>
      </c>
      <c r="S16" s="122">
        <f>IF(AND(H16=3,I16=1),'MATRIZ DE CALIFICACIÓN'!C$9,IF(AND(H16=3,I16=2),'MATRIZ DE CALIFICACIÓN'!D$9,IF(AND(H16=3,I16=3),'MATRIZ DE CALIFICACIÓN'!E$9,IF(AND(H16=3,I16=4),'MATRIZ DE CALIFICACIÓN'!F$9,IF(AND(H16=3,I16=5),'MATRIZ DE CALIFICACIÓN'!G$9,"")))))</f>
      </c>
      <c r="T16" s="122" t="str">
        <f>IF(AND(H16=4,I16=1),'MATRIZ DE CALIFICACIÓN'!C$10,IF(AND(H16=4,I16=2),'MATRIZ DE CALIFICACIÓN'!D$10,IF(AND(H16=4,I16=3),'MATRIZ DE CALIFICACIÓN'!E$10,IF(AND(H16=4,I16=4),'MATRIZ DE CALIFICACIÓN'!F$10,IF(AND(H16=4,I16=5),'MATRIZ DE CALIFICACIÓN'!G$10,"")))))</f>
        <v>12A</v>
      </c>
      <c r="U16" s="123">
        <f>IF(AND(H16=5,I16=1),'MATRIZ DE CALIFICACIÓN'!C$11,IF(AND(H16=5,I16=2),'MATRIZ DE CALIFICACIÓN'!D$11,IF(AND(H16=5,I16=3),'MATRIZ DE CALIFICACIÓN'!E$11,IF(AND(H16=5,I16=4),'MATRIZ DE CALIFICACIÓN'!F$11,IF(AND(H16=5,I16=5),'MATRIZ DE CALIFICACIÓN'!G$11,"")))))</f>
      </c>
      <c r="V16" s="122" t="b">
        <f>IF(AND(G16="SI"),IF(AND(H16=1),'MATRIZ DE CALIFICACIÓN'!$J$7,IF(AND(H16=2),'MATRIZ DE CALIFICACIÓN'!$J$9,"")))</f>
        <v>0</v>
      </c>
      <c r="W16" s="122" t="b">
        <f>IF(AND(G16="SI"),IF(AND(H16=3),'MATRIZ DE CALIFICACIÓN'!$J$10,IF(AND(H16=4),'MATRIZ DE CALIFICACIÓN'!$J$12,IF(AND(H16=5),'MATRIZ DE CALIFICACIÓN'!$J$14,""))))</f>
        <v>0</v>
      </c>
      <c r="X16" s="122" t="b">
        <f>IF(AND(G16="SI"),IF(AND(I16=1),'MATRIZ DE CALIFICACIÓN'!$J$7,IF(AND(I16=2),'MATRIZ DE CALIFICACIÓN'!$J$9,"")))</f>
        <v>0</v>
      </c>
      <c r="Y16" s="122" t="b">
        <f>IF(AND(G16="SI"),IF(AND(I16=3),'MATRIZ DE CALIFICACIÓN'!$J$10,IF(AND(I16=4),'MATRIZ DE CALIFICACIÓN'!$J$12,IF(AND(I16=5),'MATRIZ DE CALIFICACIÓN'!$J$14,""))))</f>
        <v>0</v>
      </c>
    </row>
    <row r="17" spans="1:25" ht="240.75" customHeight="1">
      <c r="A17" s="233"/>
      <c r="B17" s="97">
        <v>2</v>
      </c>
      <c r="C17" s="68" t="s">
        <v>194</v>
      </c>
      <c r="D17" s="68" t="s">
        <v>281</v>
      </c>
      <c r="E17" s="69" t="s">
        <v>195</v>
      </c>
      <c r="F17" s="69" t="s">
        <v>282</v>
      </c>
      <c r="G17" s="70" t="s">
        <v>126</v>
      </c>
      <c r="H17" s="71">
        <v>3</v>
      </c>
      <c r="I17" s="71">
        <v>3</v>
      </c>
      <c r="J17" s="72" t="str">
        <f t="shared" si="0"/>
        <v>9A</v>
      </c>
      <c r="K17" s="73" t="str">
        <f>VLOOKUP(J17,'ZONA DE RIESGO'!$B$5:$C$23,2,FALSE)</f>
        <v>ALTO</v>
      </c>
      <c r="L17" s="71" t="s">
        <v>127</v>
      </c>
      <c r="M17" s="68" t="s">
        <v>283</v>
      </c>
      <c r="N17" s="104" t="s">
        <v>276</v>
      </c>
      <c r="O17" s="71" t="s">
        <v>135</v>
      </c>
      <c r="P17" s="76" t="s">
        <v>201</v>
      </c>
      <c r="Q17" s="122">
        <f>IF(AND(H17=1,I17=1),'MATRIZ DE CALIFICACIÓN'!C$7,IF(AND(H17=1,I17=2),'MATRIZ DE CALIFICACIÓN'!D$7,IF(AND(H17=1,I17=3),'MATRIZ DE CALIFICACIÓN'!E$7,IF(AND(H17=1,I17=4),'MATRIZ DE CALIFICACIÓN'!F$7,IF(AND(H17=1,I17=5),'MATRIZ DE CALIFICACIÓN'!G$7,"")))))</f>
      </c>
      <c r="R17" s="122">
        <f>IF(AND(H17=2,I17=1),'MATRIZ DE CALIFICACIÓN'!C$8,IF(AND(H17=2,I17=2),'MATRIZ DE CALIFICACIÓN'!D$8,IF(AND(H17=2,I17=3),'MATRIZ DE CALIFICACIÓN'!E$8,IF(AND(H17=2,I17=4),'MATRIZ DE CALIFICACIÓN'!F$8,IF(AND(H17=2,I17=5),'MATRIZ DE CALIFICACIÓN'!G$8,"")))))</f>
      </c>
      <c r="S17" s="122" t="str">
        <f>IF(AND(H17=3,I17=1),'MATRIZ DE CALIFICACIÓN'!C$9,IF(AND(H17=3,I17=2),'MATRIZ DE CALIFICACIÓN'!D$9,IF(AND(H17=3,I17=3),'MATRIZ DE CALIFICACIÓN'!E$9,IF(AND(H17=3,I17=4),'MATRIZ DE CALIFICACIÓN'!F$9,IF(AND(H17=3,I17=5),'MATRIZ DE CALIFICACIÓN'!G$9,"")))))</f>
        <v>9A</v>
      </c>
      <c r="T17" s="122">
        <f>IF(AND(H17=4,I17=1),'MATRIZ DE CALIFICACIÓN'!C$10,IF(AND(H17=4,I17=2),'MATRIZ DE CALIFICACIÓN'!D$10,IF(AND(H17=4,I17=3),'MATRIZ DE CALIFICACIÓN'!E$10,IF(AND(H17=4,I17=4),'MATRIZ DE CALIFICACIÓN'!F$10,IF(AND(H17=4,I17=5),'MATRIZ DE CALIFICACIÓN'!G$10,"")))))</f>
      </c>
      <c r="U17" s="123">
        <f>IF(AND(H17=5,I17=1),'MATRIZ DE CALIFICACIÓN'!C$11,IF(AND(H17=5,I17=2),'MATRIZ DE CALIFICACIÓN'!D$11,IF(AND(H17=5,I17=3),'MATRIZ DE CALIFICACIÓN'!E$11,IF(AND(H17=5,I17=4),'MATRIZ DE CALIFICACIÓN'!F$11,IF(AND(H17=5,I17=5),'MATRIZ DE CALIFICACIÓN'!G$11,"")))))</f>
      </c>
      <c r="V17" s="122" t="b">
        <f>IF(AND(G17="SI"),IF(AND(H17=1),'MATRIZ DE CALIFICACIÓN'!$J$7,IF(AND(H17=2),'MATRIZ DE CALIFICACIÓN'!$J$9,"")))</f>
        <v>0</v>
      </c>
      <c r="W17" s="122" t="b">
        <f>IF(AND(G17="SI"),IF(AND(H17=3),'MATRIZ DE CALIFICACIÓN'!$J$10,IF(AND(H17=4),'MATRIZ DE CALIFICACIÓN'!$J$12,IF(AND(H17=5),'MATRIZ DE CALIFICACIÓN'!$J$14,""))))</f>
        <v>0</v>
      </c>
      <c r="X17" s="122" t="b">
        <f>IF(AND(G17="SI"),IF(AND(I17=1),'MATRIZ DE CALIFICACIÓN'!$J$7,IF(AND(I17=2),'MATRIZ DE CALIFICACIÓN'!$J$9,"")))</f>
        <v>0</v>
      </c>
      <c r="Y17" s="122" t="b">
        <f>IF(AND(G17="SI"),IF(AND(I17=3),'MATRIZ DE CALIFICACIÓN'!$J$10,IF(AND(I17=4),'MATRIZ DE CALIFICACIÓN'!$J$12,IF(AND(I17=5),'MATRIZ DE CALIFICACIÓN'!$J$14,""))))</f>
        <v>0</v>
      </c>
    </row>
    <row r="18" spans="1:25" ht="154.5" customHeight="1">
      <c r="A18" s="233"/>
      <c r="B18" s="97">
        <v>3</v>
      </c>
      <c r="C18" s="68" t="s">
        <v>196</v>
      </c>
      <c r="D18" s="68" t="s">
        <v>197</v>
      </c>
      <c r="E18" s="69" t="s">
        <v>198</v>
      </c>
      <c r="F18" s="74" t="s">
        <v>199</v>
      </c>
      <c r="G18" s="70" t="s">
        <v>140</v>
      </c>
      <c r="H18" s="71">
        <v>3</v>
      </c>
      <c r="I18" s="71">
        <v>3</v>
      </c>
      <c r="J18" s="72" t="str">
        <f t="shared" si="0"/>
        <v>9A</v>
      </c>
      <c r="K18" s="73" t="str">
        <f>VLOOKUP(J18,'ZONA DE RIESGO'!$B$5:$C$23,2,FALSE)</f>
        <v>ALTO</v>
      </c>
      <c r="L18" s="71" t="s">
        <v>127</v>
      </c>
      <c r="M18" s="68" t="s">
        <v>200</v>
      </c>
      <c r="N18" s="96" t="s">
        <v>276</v>
      </c>
      <c r="O18" s="77" t="s">
        <v>135</v>
      </c>
      <c r="P18" s="76" t="s">
        <v>202</v>
      </c>
      <c r="Q18" s="122">
        <f>IF(AND(H18=1,I18=1),'MATRIZ DE CALIFICACIÓN'!C$7,IF(AND(H18=1,I18=2),'MATRIZ DE CALIFICACIÓN'!D$7,IF(AND(H18=1,I18=3),'MATRIZ DE CALIFICACIÓN'!E$7,IF(AND(H18=1,I18=4),'MATRIZ DE CALIFICACIÓN'!F$7,IF(AND(H18=1,I18=5),'MATRIZ DE CALIFICACIÓN'!G$7,"")))))</f>
      </c>
      <c r="R18" s="122">
        <f>IF(AND(H18=2,I18=1),'MATRIZ DE CALIFICACIÓN'!C$8,IF(AND(H18=2,I18=2),'MATRIZ DE CALIFICACIÓN'!D$8,IF(AND(H18=2,I18=3),'MATRIZ DE CALIFICACIÓN'!E$8,IF(AND(H18=2,I18=4),'MATRIZ DE CALIFICACIÓN'!F$8,IF(AND(H18=2,I18=5),'MATRIZ DE CALIFICACIÓN'!G$8,"")))))</f>
      </c>
      <c r="S18" s="122" t="str">
        <f>IF(AND(H18=3,I18=1),'MATRIZ DE CALIFICACIÓN'!C$9,IF(AND(H18=3,I18=2),'MATRIZ DE CALIFICACIÓN'!D$9,IF(AND(H18=3,I18=3),'MATRIZ DE CALIFICACIÓN'!E$9,IF(AND(H18=3,I18=4),'MATRIZ DE CALIFICACIÓN'!F$9,IF(AND(H18=3,I18=5),'MATRIZ DE CALIFICACIÓN'!G$9,"")))))</f>
        <v>9A</v>
      </c>
      <c r="T18" s="122">
        <f>IF(AND(H18=4,I18=1),'MATRIZ DE CALIFICACIÓN'!C$10,IF(AND(H18=4,I18=2),'MATRIZ DE CALIFICACIÓN'!D$10,IF(AND(H18=4,I18=3),'MATRIZ DE CALIFICACIÓN'!E$10,IF(AND(H18=4,I18=4),'MATRIZ DE CALIFICACIÓN'!F$10,IF(AND(H18=4,I18=5),'MATRIZ DE CALIFICACIÓN'!G$10,"")))))</f>
      </c>
      <c r="U18" s="123">
        <f>IF(AND(H18=5,I18=1),'MATRIZ DE CALIFICACIÓN'!C$11,IF(AND(H18=5,I18=2),'MATRIZ DE CALIFICACIÓN'!D$11,IF(AND(H18=5,I18=3),'MATRIZ DE CALIFICACIÓN'!E$11,IF(AND(H18=5,I18=4),'MATRIZ DE CALIFICACIÓN'!F$11,IF(AND(H18=5,I18=5),'MATRIZ DE CALIFICACIÓN'!G$11,"")))))</f>
      </c>
      <c r="V18" s="122">
        <f>IF(AND(G18="SI"),IF(AND(H18=1),'MATRIZ DE CALIFICACIÓN'!$J$7,IF(AND(H18=2),'MATRIZ DE CALIFICACIÓN'!$J$9,"")))</f>
      </c>
      <c r="W18" s="122">
        <f>IF(AND(G18="SI"),IF(AND(H18=3),'MATRIZ DE CALIFICACIÓN'!$J$10,IF(AND(H18=4),'MATRIZ DE CALIFICACIÓN'!$J$12,IF(AND(H18=5),'MATRIZ DE CALIFICACIÓN'!$J$14,""))))</f>
        <v>3</v>
      </c>
      <c r="X18" s="122">
        <f>IF(AND(G18="SI"),IF(AND(I18=1),'MATRIZ DE CALIFICACIÓN'!$J$7,IF(AND(I18=2),'MATRIZ DE CALIFICACIÓN'!$J$9,"")))</f>
      </c>
      <c r="Y18" s="122">
        <f>IF(AND(G18="SI"),IF(AND(I18=3),'MATRIZ DE CALIFICACIÓN'!$J$10,IF(AND(I18=4),'MATRIZ DE CALIFICACIÓN'!$J$12,IF(AND(I18=5),'MATRIZ DE CALIFICACIÓN'!$J$14,""))))</f>
        <v>3</v>
      </c>
    </row>
    <row r="19" spans="1:25" ht="154.5" customHeight="1">
      <c r="A19" s="233"/>
      <c r="B19" s="97">
        <v>4</v>
      </c>
      <c r="C19" s="87" t="s">
        <v>217</v>
      </c>
      <c r="D19" s="87" t="s">
        <v>218</v>
      </c>
      <c r="E19" s="87" t="s">
        <v>285</v>
      </c>
      <c r="F19" s="98" t="s">
        <v>219</v>
      </c>
      <c r="G19" s="70" t="s">
        <v>126</v>
      </c>
      <c r="H19" s="71">
        <v>2</v>
      </c>
      <c r="I19" s="71">
        <v>3</v>
      </c>
      <c r="J19" s="72" t="str">
        <f t="shared" si="0"/>
        <v>6M</v>
      </c>
      <c r="K19" s="73" t="str">
        <f>VLOOKUP(J19,'ZONA DE RIESGO'!$B$5:$C$23,2,FALSE)</f>
        <v>MODERADO</v>
      </c>
      <c r="L19" s="87" t="s">
        <v>211</v>
      </c>
      <c r="M19" s="99" t="s">
        <v>291</v>
      </c>
      <c r="N19" s="100" t="s">
        <v>222</v>
      </c>
      <c r="O19" s="100" t="s">
        <v>220</v>
      </c>
      <c r="P19" s="101" t="s">
        <v>221</v>
      </c>
      <c r="Q19" s="122">
        <f>IF(AND(H19=1,I19=1),'MATRIZ DE CALIFICACIÓN'!C$7,IF(AND(H19=1,I19=2),'MATRIZ DE CALIFICACIÓN'!D$7,IF(AND(H19=1,I19=3),'MATRIZ DE CALIFICACIÓN'!E$7,IF(AND(H19=1,I19=4),'MATRIZ DE CALIFICACIÓN'!F$7,IF(AND(H19=1,I19=5),'MATRIZ DE CALIFICACIÓN'!G$7,"")))))</f>
      </c>
      <c r="R19" s="122" t="str">
        <f>IF(AND(H19=2,I19=1),'MATRIZ DE CALIFICACIÓN'!C$8,IF(AND(H19=2,I19=2),'MATRIZ DE CALIFICACIÓN'!D$8,IF(AND(H19=2,I19=3),'MATRIZ DE CALIFICACIÓN'!E$8,IF(AND(H19=2,I19=4),'MATRIZ DE CALIFICACIÓN'!F$8,IF(AND(H19=2,I19=5),'MATRIZ DE CALIFICACIÓN'!G$8,"")))))</f>
        <v>6M</v>
      </c>
      <c r="S19" s="122">
        <f>IF(AND(H19=3,I19=1),'MATRIZ DE CALIFICACIÓN'!C$9,IF(AND(H19=3,I19=2),'MATRIZ DE CALIFICACIÓN'!D$9,IF(AND(H19=3,I19=3),'MATRIZ DE CALIFICACIÓN'!E$9,IF(AND(H19=3,I19=4),'MATRIZ DE CALIFICACIÓN'!F$9,IF(AND(H19=3,I19=5),'MATRIZ DE CALIFICACIÓN'!G$9,"")))))</f>
      </c>
      <c r="T19" s="122">
        <f>IF(AND(H19=4,I19=1),'MATRIZ DE CALIFICACIÓN'!C$10,IF(AND(H19=4,I19=2),'MATRIZ DE CALIFICACIÓN'!D$10,IF(AND(H19=4,I19=3),'MATRIZ DE CALIFICACIÓN'!E$10,IF(AND(H19=4,I19=4),'MATRIZ DE CALIFICACIÓN'!F$10,IF(AND(H19=4,I19=5),'MATRIZ DE CALIFICACIÓN'!G$10,"")))))</f>
      </c>
      <c r="U19" s="123">
        <f>IF(AND(H19=5,I19=1),'MATRIZ DE CALIFICACIÓN'!C$11,IF(AND(H19=5,I19=2),'MATRIZ DE CALIFICACIÓN'!D$11,IF(AND(H19=5,I19=3),'MATRIZ DE CALIFICACIÓN'!E$11,IF(AND(H19=5,I19=4),'MATRIZ DE CALIFICACIÓN'!F$11,IF(AND(H19=5,I19=5),'MATRIZ DE CALIFICACIÓN'!G$11,"")))))</f>
      </c>
      <c r="V19" s="122" t="b">
        <f>IF(AND(G19="SI"),IF(AND(H19=1),'MATRIZ DE CALIFICACIÓN'!$J$7,IF(AND(H19=2),'MATRIZ DE CALIFICACIÓN'!$J$9,"")))</f>
        <v>0</v>
      </c>
      <c r="W19" s="122" t="b">
        <f>IF(AND(G19="SI"),IF(AND(H19=3),'MATRIZ DE CALIFICACIÓN'!$J$10,IF(AND(H19=4),'MATRIZ DE CALIFICACIÓN'!$J$12,IF(AND(H19=5),'MATRIZ DE CALIFICACIÓN'!$J$14,""))))</f>
        <v>0</v>
      </c>
      <c r="X19" s="122" t="b">
        <f>IF(AND(G19="SI"),IF(AND(I19=1),'MATRIZ DE CALIFICACIÓN'!$J$7,IF(AND(I19=2),'MATRIZ DE CALIFICACIÓN'!$J$9,"")))</f>
        <v>0</v>
      </c>
      <c r="Y19" s="122" t="b">
        <f>IF(AND(G19="SI"),IF(AND(I19=3),'MATRIZ DE CALIFICACIÓN'!$J$10,IF(AND(I19=4),'MATRIZ DE CALIFICACIÓN'!$J$12,IF(AND(I19=5),'MATRIZ DE CALIFICACIÓN'!$J$14,""))))</f>
        <v>0</v>
      </c>
    </row>
    <row r="20" spans="1:25" ht="154.5" customHeight="1">
      <c r="A20" s="233"/>
      <c r="B20" s="97">
        <v>5</v>
      </c>
      <c r="C20" s="87" t="s">
        <v>286</v>
      </c>
      <c r="D20" s="87" t="s">
        <v>223</v>
      </c>
      <c r="E20" s="87" t="s">
        <v>287</v>
      </c>
      <c r="F20" s="87" t="s">
        <v>288</v>
      </c>
      <c r="G20" s="70" t="s">
        <v>126</v>
      </c>
      <c r="H20" s="71">
        <v>1</v>
      </c>
      <c r="I20" s="71">
        <v>3</v>
      </c>
      <c r="J20" s="72" t="str">
        <f t="shared" si="0"/>
        <v>3M</v>
      </c>
      <c r="K20" s="73" t="str">
        <f>VLOOKUP(J20,'ZONA DE RIESGO'!$B$5:$C$23,2,FALSE)</f>
        <v> MODERADO</v>
      </c>
      <c r="L20" s="87" t="s">
        <v>211</v>
      </c>
      <c r="M20" s="99" t="s">
        <v>224</v>
      </c>
      <c r="N20" s="100" t="s">
        <v>222</v>
      </c>
      <c r="O20" s="100" t="s">
        <v>220</v>
      </c>
      <c r="P20" s="101" t="s">
        <v>225</v>
      </c>
      <c r="Q20" s="122" t="str">
        <f>IF(AND(H20=1,I20=1),'MATRIZ DE CALIFICACIÓN'!C$7,IF(AND(H20=1,I20=2),'MATRIZ DE CALIFICACIÓN'!D$7,IF(AND(H20=1,I20=3),'MATRIZ DE CALIFICACIÓN'!E$7,IF(AND(H20=1,I20=4),'MATRIZ DE CALIFICACIÓN'!F$7,IF(AND(H20=1,I20=5),'MATRIZ DE CALIFICACIÓN'!G$7,"")))))</f>
        <v>3M</v>
      </c>
      <c r="R20" s="122">
        <f>IF(AND(H20=2,I20=1),'MATRIZ DE CALIFICACIÓN'!C$8,IF(AND(H20=2,I20=2),'MATRIZ DE CALIFICACIÓN'!D$8,IF(AND(H20=2,I20=3),'MATRIZ DE CALIFICACIÓN'!E$8,IF(AND(H20=2,I20=4),'MATRIZ DE CALIFICACIÓN'!F$8,IF(AND(H20=2,I20=5),'MATRIZ DE CALIFICACIÓN'!G$8,"")))))</f>
      </c>
      <c r="S20" s="122">
        <f>IF(AND(H20=3,I20=1),'MATRIZ DE CALIFICACIÓN'!C$9,IF(AND(H20=3,I20=2),'MATRIZ DE CALIFICACIÓN'!D$9,IF(AND(H20=3,I20=3),'MATRIZ DE CALIFICACIÓN'!E$9,IF(AND(H20=3,I20=4),'MATRIZ DE CALIFICACIÓN'!F$9,IF(AND(H20=3,I20=5),'MATRIZ DE CALIFICACIÓN'!G$9,"")))))</f>
      </c>
      <c r="T20" s="122">
        <f>IF(AND(H20=4,I20=1),'MATRIZ DE CALIFICACIÓN'!C$10,IF(AND(H20=4,I20=2),'MATRIZ DE CALIFICACIÓN'!D$10,IF(AND(H20=4,I20=3),'MATRIZ DE CALIFICACIÓN'!E$10,IF(AND(H20=4,I20=4),'MATRIZ DE CALIFICACIÓN'!F$10,IF(AND(H20=4,I20=5),'MATRIZ DE CALIFICACIÓN'!G$10,"")))))</f>
      </c>
      <c r="U20" s="123">
        <f>IF(AND(H20=5,I20=1),'MATRIZ DE CALIFICACIÓN'!C$11,IF(AND(H20=5,I20=2),'MATRIZ DE CALIFICACIÓN'!D$11,IF(AND(H20=5,I20=3),'MATRIZ DE CALIFICACIÓN'!E$11,IF(AND(H20=5,I20=4),'MATRIZ DE CALIFICACIÓN'!F$11,IF(AND(H20=5,I20=5),'MATRIZ DE CALIFICACIÓN'!G$11,"")))))</f>
      </c>
      <c r="V20" s="122" t="b">
        <f>IF(AND(G20="SI"),IF(AND(H20=1),'MATRIZ DE CALIFICACIÓN'!$J$7,IF(AND(H20=2),'MATRIZ DE CALIFICACIÓN'!$J$9,"")))</f>
        <v>0</v>
      </c>
      <c r="W20" s="122" t="b">
        <f>IF(AND(G20="SI"),IF(AND(H20=3),'MATRIZ DE CALIFICACIÓN'!$J$10,IF(AND(H20=4),'MATRIZ DE CALIFICACIÓN'!$J$12,IF(AND(H20=5),'MATRIZ DE CALIFICACIÓN'!$J$14,""))))</f>
        <v>0</v>
      </c>
      <c r="X20" s="122" t="b">
        <f>IF(AND(G20="SI"),IF(AND(I20=1),'MATRIZ DE CALIFICACIÓN'!$J$7,IF(AND(I20=2),'MATRIZ DE CALIFICACIÓN'!$J$9,"")))</f>
        <v>0</v>
      </c>
      <c r="Y20" s="122" t="b">
        <f>IF(AND(G20="SI"),IF(AND(I20=3),'MATRIZ DE CALIFICACIÓN'!$J$10,IF(AND(I20=4),'MATRIZ DE CALIFICACIÓN'!$J$12,IF(AND(I20=5),'MATRIZ DE CALIFICACIÓN'!$J$14,""))))</f>
        <v>0</v>
      </c>
    </row>
    <row r="21" spans="1:25" ht="154.5" customHeight="1">
      <c r="A21" s="233"/>
      <c r="B21" s="97">
        <v>6</v>
      </c>
      <c r="C21" s="87" t="s">
        <v>210</v>
      </c>
      <c r="D21" s="102" t="s">
        <v>212</v>
      </c>
      <c r="E21" s="103" t="s">
        <v>213</v>
      </c>
      <c r="F21" s="102" t="s">
        <v>214</v>
      </c>
      <c r="G21" s="70" t="s">
        <v>126</v>
      </c>
      <c r="H21" s="71">
        <v>3</v>
      </c>
      <c r="I21" s="71">
        <v>2</v>
      </c>
      <c r="J21" s="72" t="str">
        <f t="shared" si="0"/>
        <v>6M</v>
      </c>
      <c r="K21" s="73" t="str">
        <f>VLOOKUP(J21,'ZONA DE RIESGO'!$B$5:$C$23,2,FALSE)</f>
        <v>MODERADO</v>
      </c>
      <c r="L21" s="87" t="s">
        <v>211</v>
      </c>
      <c r="M21" s="99" t="s">
        <v>215</v>
      </c>
      <c r="N21" s="100" t="s">
        <v>222</v>
      </c>
      <c r="O21" s="100" t="s">
        <v>135</v>
      </c>
      <c r="P21" s="101" t="s">
        <v>216</v>
      </c>
      <c r="Q21" s="122">
        <f>IF(AND(H21=1,I21=1),'MATRIZ DE CALIFICACIÓN'!C$7,IF(AND(H21=1,I21=2),'MATRIZ DE CALIFICACIÓN'!D$7,IF(AND(H21=1,I21=3),'MATRIZ DE CALIFICACIÓN'!E$7,IF(AND(H21=1,I21=4),'MATRIZ DE CALIFICACIÓN'!F$7,IF(AND(H21=1,I21=5),'MATRIZ DE CALIFICACIÓN'!G$7,"")))))</f>
      </c>
      <c r="R21" s="122">
        <f>IF(AND(H21=2,I21=1),'MATRIZ DE CALIFICACIÓN'!C$8,IF(AND(H21=2,I21=2),'MATRIZ DE CALIFICACIÓN'!D$8,IF(AND(H21=2,I21=3),'MATRIZ DE CALIFICACIÓN'!E$8,IF(AND(H21=2,I21=4),'MATRIZ DE CALIFICACIÓN'!F$8,IF(AND(H21=2,I21=5),'MATRIZ DE CALIFICACIÓN'!G$8,"")))))</f>
      </c>
      <c r="S21" s="122" t="str">
        <f>IF(AND(H21=3,I21=1),'MATRIZ DE CALIFICACIÓN'!C$9,IF(AND(H21=3,I21=2),'MATRIZ DE CALIFICACIÓN'!D$9,IF(AND(H21=3,I21=3),'MATRIZ DE CALIFICACIÓN'!E$9,IF(AND(H21=3,I21=4),'MATRIZ DE CALIFICACIÓN'!F$9,IF(AND(H21=3,I21=5),'MATRIZ DE CALIFICACIÓN'!G$9,"")))))</f>
        <v>6M</v>
      </c>
      <c r="T21" s="122">
        <f>IF(AND(H21=4,I21=1),'MATRIZ DE CALIFICACIÓN'!C$10,IF(AND(H21=4,I21=2),'MATRIZ DE CALIFICACIÓN'!D$10,IF(AND(H21=4,I21=3),'MATRIZ DE CALIFICACIÓN'!E$10,IF(AND(H21=4,I21=4),'MATRIZ DE CALIFICACIÓN'!F$10,IF(AND(H21=4,I21=5),'MATRIZ DE CALIFICACIÓN'!G$10,"")))))</f>
      </c>
      <c r="U21" s="123">
        <f>IF(AND(H21=5,I21=1),'MATRIZ DE CALIFICACIÓN'!C$11,IF(AND(H21=5,I21=2),'MATRIZ DE CALIFICACIÓN'!D$11,IF(AND(H21=5,I21=3),'MATRIZ DE CALIFICACIÓN'!E$11,IF(AND(H21=5,I21=4),'MATRIZ DE CALIFICACIÓN'!F$11,IF(AND(H21=5,I21=5),'MATRIZ DE CALIFICACIÓN'!G$11,"")))))</f>
      </c>
      <c r="V21" s="122" t="b">
        <f>IF(AND(G21="SI"),IF(AND(H21=1),'MATRIZ DE CALIFICACIÓN'!$J$7,IF(AND(H21=2),'MATRIZ DE CALIFICACIÓN'!$J$9,"")))</f>
        <v>0</v>
      </c>
      <c r="W21" s="122" t="b">
        <f>IF(AND(G21="SI"),IF(AND(H21=3),'MATRIZ DE CALIFICACIÓN'!$J$10,IF(AND(H21=4),'MATRIZ DE CALIFICACIÓN'!$J$12,IF(AND(H21=5),'MATRIZ DE CALIFICACIÓN'!$J$14,""))))</f>
        <v>0</v>
      </c>
      <c r="X21" s="122" t="b">
        <f>IF(AND(G21="SI"),IF(AND(I21=1),'MATRIZ DE CALIFICACIÓN'!$J$7,IF(AND(I21=2),'MATRIZ DE CALIFICACIÓN'!$J$9,"")))</f>
        <v>0</v>
      </c>
      <c r="Y21" s="122" t="b">
        <f>IF(AND(G21="SI"),IF(AND(I21=3),'MATRIZ DE CALIFICACIÓN'!$J$10,IF(AND(I21=4),'MATRIZ DE CALIFICACIÓN'!$J$12,IF(AND(I21=5),'MATRIZ DE CALIFICACIÓN'!$J$14,""))))</f>
        <v>0</v>
      </c>
    </row>
    <row r="22" spans="1:25" ht="335.25" customHeight="1">
      <c r="A22" s="233"/>
      <c r="B22" s="97">
        <v>7</v>
      </c>
      <c r="C22" s="87" t="s">
        <v>226</v>
      </c>
      <c r="D22" s="87" t="s">
        <v>227</v>
      </c>
      <c r="E22" s="87" t="s">
        <v>228</v>
      </c>
      <c r="F22" s="102" t="s">
        <v>289</v>
      </c>
      <c r="G22" s="70" t="s">
        <v>140</v>
      </c>
      <c r="H22" s="71">
        <v>1</v>
      </c>
      <c r="I22" s="71">
        <v>3</v>
      </c>
      <c r="J22" s="72" t="str">
        <f t="shared" si="0"/>
        <v>3M</v>
      </c>
      <c r="K22" s="73" t="str">
        <f>VLOOKUP(J22,'ZONA DE RIESGO'!$B$5:$C$23,2,FALSE)</f>
        <v> MODERADO</v>
      </c>
      <c r="L22" s="87" t="s">
        <v>229</v>
      </c>
      <c r="M22" s="99" t="s">
        <v>290</v>
      </c>
      <c r="N22" s="100" t="s">
        <v>230</v>
      </c>
      <c r="O22" s="100" t="s">
        <v>135</v>
      </c>
      <c r="P22" s="101" t="s">
        <v>231</v>
      </c>
      <c r="Q22" s="122" t="str">
        <f>IF(AND(H22=1,I22=1),'MATRIZ DE CALIFICACIÓN'!C$7,IF(AND(H22=1,I22=2),'MATRIZ DE CALIFICACIÓN'!D$7,IF(AND(H22=1,I22=3),'MATRIZ DE CALIFICACIÓN'!E$7,IF(AND(H22=1,I22=4),'MATRIZ DE CALIFICACIÓN'!F$7,IF(AND(H22=1,I22=5),'MATRIZ DE CALIFICACIÓN'!G$7,"")))))</f>
        <v>3M</v>
      </c>
      <c r="R22" s="122">
        <f>IF(AND(H22=2,I22=1),'MATRIZ DE CALIFICACIÓN'!C$8,IF(AND(H22=2,I22=2),'MATRIZ DE CALIFICACIÓN'!D$8,IF(AND(H22=2,I22=3),'MATRIZ DE CALIFICACIÓN'!E$8,IF(AND(H22=2,I22=4),'MATRIZ DE CALIFICACIÓN'!F$8,IF(AND(H22=2,I22=5),'MATRIZ DE CALIFICACIÓN'!G$8,"")))))</f>
      </c>
      <c r="S22" s="122">
        <f>IF(AND(H22=3,I22=1),'MATRIZ DE CALIFICACIÓN'!C$9,IF(AND(H22=3,I22=2),'MATRIZ DE CALIFICACIÓN'!D$9,IF(AND(H22=3,I22=3),'MATRIZ DE CALIFICACIÓN'!E$9,IF(AND(H22=3,I22=4),'MATRIZ DE CALIFICACIÓN'!F$9,IF(AND(H22=3,I22=5),'MATRIZ DE CALIFICACIÓN'!G$9,"")))))</f>
      </c>
      <c r="T22" s="122">
        <f>IF(AND(H22=4,I22=1),'MATRIZ DE CALIFICACIÓN'!C$10,IF(AND(H22=4,I22=2),'MATRIZ DE CALIFICACIÓN'!D$10,IF(AND(H22=4,I22=3),'MATRIZ DE CALIFICACIÓN'!E$10,IF(AND(H22=4,I22=4),'MATRIZ DE CALIFICACIÓN'!F$10,IF(AND(H22=4,I22=5),'MATRIZ DE CALIFICACIÓN'!G$10,"")))))</f>
      </c>
      <c r="U22" s="123">
        <f>IF(AND(H22=5,I22=1),'MATRIZ DE CALIFICACIÓN'!C$11,IF(AND(H22=5,I22=2),'MATRIZ DE CALIFICACIÓN'!D$11,IF(AND(H22=5,I22=3),'MATRIZ DE CALIFICACIÓN'!E$11,IF(AND(H22=5,I22=4),'MATRIZ DE CALIFICACIÓN'!F$11,IF(AND(H22=5,I22=5),'MATRIZ DE CALIFICACIÓN'!G$11,"")))))</f>
      </c>
      <c r="V22" s="122">
        <f>IF(AND(G22="SI"),IF(AND(H22=1),'MATRIZ DE CALIFICACIÓN'!$J$7,IF(AND(H22=2),'MATRIZ DE CALIFICACIÓN'!$J$9,"")))</f>
        <v>1</v>
      </c>
      <c r="W22" s="122">
        <f>IF(AND(G22="SI"),IF(AND(H22=3),'MATRIZ DE CALIFICACIÓN'!$J$10,IF(AND(H22=4),'MATRIZ DE CALIFICACIÓN'!$J$12,IF(AND(H22=5),'MATRIZ DE CALIFICACIÓN'!$J$14,""))))</f>
      </c>
      <c r="X22" s="122">
        <f>IF(AND(G22="SI"),IF(AND(I22=1),'MATRIZ DE CALIFICACIÓN'!$J$7,IF(AND(I22=2),'MATRIZ DE CALIFICACIÓN'!$J$9,"")))</f>
      </c>
      <c r="Y22" s="122">
        <f>IF(AND(G22="SI"),IF(AND(I22=3),'MATRIZ DE CALIFICACIÓN'!$J$10,IF(AND(I22=4),'MATRIZ DE CALIFICACIÓN'!$J$12,IF(AND(I22=5),'MATRIZ DE CALIFICACIÓN'!$J$14,""))))</f>
        <v>3</v>
      </c>
    </row>
    <row r="23" spans="1:25" ht="347.25" customHeight="1">
      <c r="A23" s="233"/>
      <c r="B23" s="97">
        <v>8</v>
      </c>
      <c r="C23" s="68" t="s">
        <v>203</v>
      </c>
      <c r="D23" s="68" t="s">
        <v>204</v>
      </c>
      <c r="E23" s="69" t="s">
        <v>205</v>
      </c>
      <c r="F23" s="68" t="s">
        <v>206</v>
      </c>
      <c r="G23" s="70" t="s">
        <v>140</v>
      </c>
      <c r="H23" s="71">
        <v>3</v>
      </c>
      <c r="I23" s="71">
        <v>4</v>
      </c>
      <c r="J23" s="72" t="str">
        <f t="shared" si="0"/>
        <v>12E</v>
      </c>
      <c r="K23" s="73" t="str">
        <f>VLOOKUP(J23,'ZONA DE RIESGO'!$B$5:$C$23,2,FALSE)</f>
        <v>EXTREMO</v>
      </c>
      <c r="L23" s="71" t="s">
        <v>207</v>
      </c>
      <c r="M23" s="95" t="s">
        <v>292</v>
      </c>
      <c r="N23" s="74" t="s">
        <v>242</v>
      </c>
      <c r="O23" s="75" t="s">
        <v>135</v>
      </c>
      <c r="P23" s="76" t="s">
        <v>208</v>
      </c>
      <c r="Q23" s="122">
        <f>IF(AND(H23=1,I23=1),'MATRIZ DE CALIFICACIÓN'!C$7,IF(AND(H23=1,I23=2),'MATRIZ DE CALIFICACIÓN'!D$7,IF(AND(H23=1,I23=3),'MATRIZ DE CALIFICACIÓN'!E$7,IF(AND(H23=1,I23=4),'MATRIZ DE CALIFICACIÓN'!F$7,IF(AND(H23=1,I23=5),'MATRIZ DE CALIFICACIÓN'!G$7,"")))))</f>
      </c>
      <c r="R23" s="122">
        <f>IF(AND(H23=2,I23=1),'MATRIZ DE CALIFICACIÓN'!C$8,IF(AND(H23=2,I23=2),'MATRIZ DE CALIFICACIÓN'!D$8,IF(AND(H23=2,I23=3),'MATRIZ DE CALIFICACIÓN'!E$8,IF(AND(H23=2,I23=4),'MATRIZ DE CALIFICACIÓN'!F$8,IF(AND(H23=2,I23=5),'MATRIZ DE CALIFICACIÓN'!G$8,"")))))</f>
      </c>
      <c r="S23" s="122" t="str">
        <f>IF(AND(H23=3,I23=1),'MATRIZ DE CALIFICACIÓN'!C$9,IF(AND(H23=3,I23=2),'MATRIZ DE CALIFICACIÓN'!D$9,IF(AND(H23=3,I23=3),'MATRIZ DE CALIFICACIÓN'!E$9,IF(AND(H23=3,I23=4),'MATRIZ DE CALIFICACIÓN'!F$9,IF(AND(H23=3,I23=5),'MATRIZ DE CALIFICACIÓN'!G$9,"")))))</f>
        <v>12E</v>
      </c>
      <c r="T23" s="122">
        <f>IF(AND(H23=4,I23=1),'MATRIZ DE CALIFICACIÓN'!C$10,IF(AND(H23=4,I23=2),'MATRIZ DE CALIFICACIÓN'!D$10,IF(AND(H23=4,I23=3),'MATRIZ DE CALIFICACIÓN'!E$10,IF(AND(H23=4,I23=4),'MATRIZ DE CALIFICACIÓN'!F$10,IF(AND(H23=4,I23=5),'MATRIZ DE CALIFICACIÓN'!G$10,"")))))</f>
      </c>
      <c r="U23" s="123">
        <f>IF(AND(H23=5,I23=1),'MATRIZ DE CALIFICACIÓN'!C$11,IF(AND(H23=5,I23=2),'MATRIZ DE CALIFICACIÓN'!D$11,IF(AND(H23=5,I23=3),'MATRIZ DE CALIFICACIÓN'!E$11,IF(AND(H23=5,I23=4),'MATRIZ DE CALIFICACIÓN'!F$11,IF(AND(H23=5,I23=5),'MATRIZ DE CALIFICACIÓN'!G$11,"")))))</f>
      </c>
      <c r="V23" s="122">
        <f>IF(AND(G23="SI"),IF(AND(H23=1),'MATRIZ DE CALIFICACIÓN'!$J$7,IF(AND(H23=2),'MATRIZ DE CALIFICACIÓN'!$J$9,"")))</f>
      </c>
      <c r="W23" s="122">
        <f>IF(AND(G23="SI"),IF(AND(H23=3),'MATRIZ DE CALIFICACIÓN'!$J$10,IF(AND(H23=4),'MATRIZ DE CALIFICACIÓN'!$J$12,IF(AND(H23=5),'MATRIZ DE CALIFICACIÓN'!$J$14,""))))</f>
        <v>3</v>
      </c>
      <c r="X23" s="122">
        <f>IF(AND(G23="SI"),IF(AND(I23=1),'MATRIZ DE CALIFICACIÓN'!$J$7,IF(AND(I23=2),'MATRIZ DE CALIFICACIÓN'!$J$9,"")))</f>
      </c>
      <c r="Y23" s="122">
        <f>IF(AND(G23="SI"),IF(AND(I23=3),'MATRIZ DE CALIFICACIÓN'!$J$10,IF(AND(I23=4),'MATRIZ DE CALIFICACIÓN'!$J$12,IF(AND(I23=5),'MATRIZ DE CALIFICACIÓN'!$J$14,""))))</f>
        <v>4</v>
      </c>
    </row>
    <row r="24" spans="1:25" ht="267.75" customHeight="1">
      <c r="A24" s="233"/>
      <c r="B24" s="97">
        <v>9</v>
      </c>
      <c r="C24" s="68" t="s">
        <v>209</v>
      </c>
      <c r="D24" s="105" t="s">
        <v>313</v>
      </c>
      <c r="E24" s="69" t="s">
        <v>314</v>
      </c>
      <c r="F24" s="68" t="s">
        <v>315</v>
      </c>
      <c r="G24" s="70" t="s">
        <v>126</v>
      </c>
      <c r="H24" s="71">
        <v>3</v>
      </c>
      <c r="I24" s="71">
        <v>4</v>
      </c>
      <c r="J24" s="72" t="str">
        <f t="shared" si="0"/>
        <v>12E</v>
      </c>
      <c r="K24" s="73" t="str">
        <f>VLOOKUP(J24,'ZONA DE RIESGO'!$B$5:$C$23,2,FALSE)</f>
        <v>EXTREMO</v>
      </c>
      <c r="L24" s="87" t="s">
        <v>295</v>
      </c>
      <c r="M24" s="93" t="s">
        <v>317</v>
      </c>
      <c r="N24" s="74" t="s">
        <v>242</v>
      </c>
      <c r="O24" s="75" t="s">
        <v>170</v>
      </c>
      <c r="P24" s="106" t="s">
        <v>316</v>
      </c>
      <c r="Q24" s="122">
        <f>IF(AND(H24=1,I24=1),'MATRIZ DE CALIFICACIÓN'!C$7,IF(AND(H24=1,I24=2),'MATRIZ DE CALIFICACIÓN'!D$7,IF(AND(H24=1,I24=3),'MATRIZ DE CALIFICACIÓN'!E$7,IF(AND(H24=1,I24=4),'MATRIZ DE CALIFICACIÓN'!F$7,IF(AND(H24=1,I24=5),'MATRIZ DE CALIFICACIÓN'!G$7,"")))))</f>
      </c>
      <c r="R24" s="122">
        <f>IF(AND(H24=2,I24=1),'MATRIZ DE CALIFICACIÓN'!C$8,IF(AND(H24=2,I24=2),'MATRIZ DE CALIFICACIÓN'!D$8,IF(AND(H24=2,I24=3),'MATRIZ DE CALIFICACIÓN'!E$8,IF(AND(H24=2,I24=4),'MATRIZ DE CALIFICACIÓN'!F$8,IF(AND(H24=2,I24=5),'MATRIZ DE CALIFICACIÓN'!G$8,"")))))</f>
      </c>
      <c r="S24" s="122" t="str">
        <f>IF(AND(H24=3,I24=1),'MATRIZ DE CALIFICACIÓN'!C$9,IF(AND(H24=3,I24=2),'MATRIZ DE CALIFICACIÓN'!D$9,IF(AND(H24=3,I24=3),'MATRIZ DE CALIFICACIÓN'!E$9,IF(AND(H24=3,I24=4),'MATRIZ DE CALIFICACIÓN'!F$9,IF(AND(H24=3,I24=5),'MATRIZ DE CALIFICACIÓN'!G$9,"")))))</f>
        <v>12E</v>
      </c>
      <c r="T24" s="122">
        <f>IF(AND(H24=4,I24=1),'MATRIZ DE CALIFICACIÓN'!C$10,IF(AND(H24=4,I24=2),'MATRIZ DE CALIFICACIÓN'!D$10,IF(AND(H24=4,I24=3),'MATRIZ DE CALIFICACIÓN'!E$10,IF(AND(H24=4,I24=4),'MATRIZ DE CALIFICACIÓN'!F$10,IF(AND(H24=4,I24=5),'MATRIZ DE CALIFICACIÓN'!G$10,"")))))</f>
      </c>
      <c r="U24" s="123">
        <f>IF(AND(H24=5,I24=1),'MATRIZ DE CALIFICACIÓN'!C$11,IF(AND(H24=5,I24=2),'MATRIZ DE CALIFICACIÓN'!D$11,IF(AND(H24=5,I24=3),'MATRIZ DE CALIFICACIÓN'!E$11,IF(AND(H24=5,I24=4),'MATRIZ DE CALIFICACIÓN'!F$11,IF(AND(H24=5,I24=5),'MATRIZ DE CALIFICACIÓN'!G$11,"")))))</f>
      </c>
      <c r="V24" s="122" t="b">
        <f>IF(AND(G24="SI"),IF(AND(H24=1),'MATRIZ DE CALIFICACIÓN'!$J$7,IF(AND(H24=2),'MATRIZ DE CALIFICACIÓN'!$J$9,"")))</f>
        <v>0</v>
      </c>
      <c r="W24" s="122" t="b">
        <f>IF(AND(G24="SI"),IF(AND(H24=3),'MATRIZ DE CALIFICACIÓN'!$J$10,IF(AND(H24=4),'MATRIZ DE CALIFICACIÓN'!$J$12,IF(AND(H24=5),'MATRIZ DE CALIFICACIÓN'!$J$14,""))))</f>
        <v>0</v>
      </c>
      <c r="X24" s="122" t="b">
        <f>IF(AND(G24="SI"),IF(AND(I24=1),'MATRIZ DE CALIFICACIÓN'!$J$7,IF(AND(I24=2),'MATRIZ DE CALIFICACIÓN'!$J$9,"")))</f>
        <v>0</v>
      </c>
      <c r="Y24" s="122" t="b">
        <f>IF(AND(G24="SI"),IF(AND(I24=3),'MATRIZ DE CALIFICACIÓN'!$J$10,IF(AND(I24=4),'MATRIZ DE CALIFICACIÓN'!$J$12,IF(AND(I24=5),'MATRIZ DE CALIFICACIÓN'!$J$14,""))))</f>
        <v>0</v>
      </c>
    </row>
    <row r="25" spans="1:25" ht="183.75" customHeight="1">
      <c r="A25" s="233"/>
      <c r="B25" s="97">
        <v>10</v>
      </c>
      <c r="C25" s="68" t="s">
        <v>232</v>
      </c>
      <c r="D25" s="93" t="s">
        <v>293</v>
      </c>
      <c r="E25" s="93" t="s">
        <v>254</v>
      </c>
      <c r="F25" s="93" t="s">
        <v>255</v>
      </c>
      <c r="G25" s="70" t="s">
        <v>126</v>
      </c>
      <c r="H25" s="83">
        <v>2</v>
      </c>
      <c r="I25" s="83">
        <v>3</v>
      </c>
      <c r="J25" s="72" t="str">
        <f t="shared" si="0"/>
        <v>6M</v>
      </c>
      <c r="K25" s="73" t="str">
        <f>VLOOKUP(J25,'ZONA DE RIESGO'!$B$5:$C$23,2,FALSE)</f>
        <v>MODERADO</v>
      </c>
      <c r="L25" s="87" t="s">
        <v>295</v>
      </c>
      <c r="M25" s="93" t="s">
        <v>294</v>
      </c>
      <c r="N25" s="87" t="s">
        <v>257</v>
      </c>
      <c r="O25" s="100" t="s">
        <v>192</v>
      </c>
      <c r="P25" s="76" t="s">
        <v>336</v>
      </c>
      <c r="Q25" s="122">
        <f>IF(AND(H25=1,I25=1),'MATRIZ DE CALIFICACIÓN'!C$7,IF(AND(H25=1,I25=2),'MATRIZ DE CALIFICACIÓN'!D$7,IF(AND(H25=1,I25=3),'MATRIZ DE CALIFICACIÓN'!E$7,IF(AND(H25=1,I25=4),'MATRIZ DE CALIFICACIÓN'!F$7,IF(AND(H25=1,I25=5),'MATRIZ DE CALIFICACIÓN'!G$7,"")))))</f>
      </c>
      <c r="R25" s="122" t="str">
        <f>IF(AND(H25=2,I25=1),'MATRIZ DE CALIFICACIÓN'!C$8,IF(AND(H25=2,I25=2),'MATRIZ DE CALIFICACIÓN'!D$8,IF(AND(H25=2,I25=3),'MATRIZ DE CALIFICACIÓN'!E$8,IF(AND(H25=2,I25=4),'MATRIZ DE CALIFICACIÓN'!F$8,IF(AND(H25=2,I25=5),'MATRIZ DE CALIFICACIÓN'!G$8,"")))))</f>
        <v>6M</v>
      </c>
      <c r="S25" s="122">
        <f>IF(AND(H25=3,I25=1),'MATRIZ DE CALIFICACIÓN'!C$9,IF(AND(H25=3,I25=2),'MATRIZ DE CALIFICACIÓN'!D$9,IF(AND(H25=3,I25=3),'MATRIZ DE CALIFICACIÓN'!E$9,IF(AND(H25=3,I25=4),'MATRIZ DE CALIFICACIÓN'!F$9,IF(AND(H25=3,I25=5),'MATRIZ DE CALIFICACIÓN'!G$9,"")))))</f>
      </c>
      <c r="T25" s="122">
        <f>IF(AND(H25=4,I25=1),'MATRIZ DE CALIFICACIÓN'!C$10,IF(AND(H25=4,I25=2),'MATRIZ DE CALIFICACIÓN'!D$10,IF(AND(H25=4,I25=3),'MATRIZ DE CALIFICACIÓN'!E$10,IF(AND(H25=4,I25=4),'MATRIZ DE CALIFICACIÓN'!F$10,IF(AND(H25=4,I25=5),'MATRIZ DE CALIFICACIÓN'!G$10,"")))))</f>
      </c>
      <c r="U25" s="123">
        <f>IF(AND(H25=5,I25=1),'MATRIZ DE CALIFICACIÓN'!C$11,IF(AND(H25=5,I25=2),'MATRIZ DE CALIFICACIÓN'!D$11,IF(AND(H25=5,I25=3),'MATRIZ DE CALIFICACIÓN'!E$11,IF(AND(H25=5,I25=4),'MATRIZ DE CALIFICACIÓN'!F$11,IF(AND(H25=5,I25=5),'MATRIZ DE CALIFICACIÓN'!G$11,"")))))</f>
      </c>
      <c r="V25" s="122" t="b">
        <f>IF(AND(G25="SI"),IF(AND(H25=1),'MATRIZ DE CALIFICACIÓN'!$J$7,IF(AND(H25=2),'MATRIZ DE CALIFICACIÓN'!$J$9,"")))</f>
        <v>0</v>
      </c>
      <c r="W25" s="122" t="b">
        <f>IF(AND(G25="SI"),IF(AND(H25=3),'MATRIZ DE CALIFICACIÓN'!$J$10,IF(AND(H25=4),'MATRIZ DE CALIFICACIÓN'!$J$12,IF(AND(H25=5),'MATRIZ DE CALIFICACIÓN'!$J$14,""))))</f>
        <v>0</v>
      </c>
      <c r="X25" s="122" t="b">
        <f>IF(AND(G25="SI"),IF(AND(I25=1),'MATRIZ DE CALIFICACIÓN'!$J$7,IF(AND(I25=2),'MATRIZ DE CALIFICACIÓN'!$J$9,"")))</f>
        <v>0</v>
      </c>
      <c r="Y25" s="122" t="b">
        <f>IF(AND(G25="SI"),IF(AND(I25=3),'MATRIZ DE CALIFICACIÓN'!$J$10,IF(AND(I25=4),'MATRIZ DE CALIFICACIÓN'!$J$12,IF(AND(I25=5),'MATRIZ DE CALIFICACIÓN'!$J$14,""))))</f>
        <v>0</v>
      </c>
    </row>
    <row r="26" spans="1:25" ht="174" customHeight="1">
      <c r="A26" s="233"/>
      <c r="B26" s="97">
        <v>11</v>
      </c>
      <c r="C26" s="68" t="s">
        <v>233</v>
      </c>
      <c r="D26" s="68" t="s">
        <v>247</v>
      </c>
      <c r="E26" s="93" t="s">
        <v>248</v>
      </c>
      <c r="F26" s="93" t="s">
        <v>256</v>
      </c>
      <c r="G26" s="70" t="s">
        <v>126</v>
      </c>
      <c r="H26" s="83">
        <v>4</v>
      </c>
      <c r="I26" s="83">
        <v>3</v>
      </c>
      <c r="J26" s="72" t="str">
        <f t="shared" si="0"/>
        <v>12A</v>
      </c>
      <c r="K26" s="73" t="str">
        <f>VLOOKUP(J26,'ZONA DE RIESGO'!$B$5:$C$23,2,FALSE)</f>
        <v>ALTO</v>
      </c>
      <c r="L26" s="98" t="s">
        <v>238</v>
      </c>
      <c r="M26" s="93" t="s">
        <v>296</v>
      </c>
      <c r="N26" s="87" t="s">
        <v>257</v>
      </c>
      <c r="O26" s="100" t="s">
        <v>170</v>
      </c>
      <c r="P26" s="76" t="s">
        <v>243</v>
      </c>
      <c r="Q26" s="122">
        <f>IF(AND(H26=1,I26=1),'MATRIZ DE CALIFICACIÓN'!C$7,IF(AND(H26=1,I26=2),'MATRIZ DE CALIFICACIÓN'!D$7,IF(AND(H26=1,I26=3),'MATRIZ DE CALIFICACIÓN'!E$7,IF(AND(H26=1,I26=4),'MATRIZ DE CALIFICACIÓN'!F$7,IF(AND(H26=1,I26=5),'MATRIZ DE CALIFICACIÓN'!G$7,"")))))</f>
      </c>
      <c r="R26" s="122">
        <f>IF(AND(H26=2,I26=1),'MATRIZ DE CALIFICACIÓN'!C$8,IF(AND(H26=2,I26=2),'MATRIZ DE CALIFICACIÓN'!D$8,IF(AND(H26=2,I26=3),'MATRIZ DE CALIFICACIÓN'!E$8,IF(AND(H26=2,I26=4),'MATRIZ DE CALIFICACIÓN'!F$8,IF(AND(H26=2,I26=5),'MATRIZ DE CALIFICACIÓN'!G$8,"")))))</f>
      </c>
      <c r="S26" s="122">
        <f>IF(AND(H26=3,I26=1),'MATRIZ DE CALIFICACIÓN'!C$9,IF(AND(H26=3,I26=2),'MATRIZ DE CALIFICACIÓN'!D$9,IF(AND(H26=3,I26=3),'MATRIZ DE CALIFICACIÓN'!E$9,IF(AND(H26=3,I26=4),'MATRIZ DE CALIFICACIÓN'!F$9,IF(AND(H26=3,I26=5),'MATRIZ DE CALIFICACIÓN'!G$9,"")))))</f>
      </c>
      <c r="T26" s="122" t="str">
        <f>IF(AND(H26=4,I26=1),'MATRIZ DE CALIFICACIÓN'!C$10,IF(AND(H26=4,I26=2),'MATRIZ DE CALIFICACIÓN'!D$10,IF(AND(H26=4,I26=3),'MATRIZ DE CALIFICACIÓN'!E$10,IF(AND(H26=4,I26=4),'MATRIZ DE CALIFICACIÓN'!F$10,IF(AND(H26=4,I26=5),'MATRIZ DE CALIFICACIÓN'!G$10,"")))))</f>
        <v>12A</v>
      </c>
      <c r="U26" s="123">
        <f>IF(AND(H26=5,I26=1),'MATRIZ DE CALIFICACIÓN'!C$11,IF(AND(H26=5,I26=2),'MATRIZ DE CALIFICACIÓN'!D$11,IF(AND(H26=5,I26=3),'MATRIZ DE CALIFICACIÓN'!E$11,IF(AND(H26=5,I26=4),'MATRIZ DE CALIFICACIÓN'!F$11,IF(AND(H26=5,I26=5),'MATRIZ DE CALIFICACIÓN'!G$11,"")))))</f>
      </c>
      <c r="V26" s="122" t="b">
        <f>IF(AND(G26="SI"),IF(AND(H26=1),'MATRIZ DE CALIFICACIÓN'!$J$7,IF(AND(H26=2),'MATRIZ DE CALIFICACIÓN'!$J$9,"")))</f>
        <v>0</v>
      </c>
      <c r="W26" s="122" t="b">
        <f>IF(AND(G26="SI"),IF(AND(H26=3),'MATRIZ DE CALIFICACIÓN'!$J$10,IF(AND(H26=4),'MATRIZ DE CALIFICACIÓN'!$J$12,IF(AND(H26=5),'MATRIZ DE CALIFICACIÓN'!$J$14,""))))</f>
        <v>0</v>
      </c>
      <c r="X26" s="122" t="b">
        <f>IF(AND(G26="SI"),IF(AND(I26=1),'MATRIZ DE CALIFICACIÓN'!$J$7,IF(AND(I26=2),'MATRIZ DE CALIFICACIÓN'!$J$9,"")))</f>
        <v>0</v>
      </c>
      <c r="Y26" s="122" t="b">
        <f>IF(AND(G26="SI"),IF(AND(I26=3),'MATRIZ DE CALIFICACIÓN'!$J$10,IF(AND(I26=4),'MATRIZ DE CALIFICACIÓN'!$J$12,IF(AND(I26=5),'MATRIZ DE CALIFICACIÓN'!$J$14,""))))</f>
        <v>0</v>
      </c>
    </row>
    <row r="27" spans="1:25" ht="174" customHeight="1">
      <c r="A27" s="233"/>
      <c r="B27" s="97">
        <v>12</v>
      </c>
      <c r="C27" s="68" t="s">
        <v>234</v>
      </c>
      <c r="D27" s="93" t="s">
        <v>258</v>
      </c>
      <c r="E27" s="93" t="s">
        <v>249</v>
      </c>
      <c r="F27" s="93" t="s">
        <v>259</v>
      </c>
      <c r="G27" s="70" t="s">
        <v>126</v>
      </c>
      <c r="H27" s="83">
        <v>3</v>
      </c>
      <c r="I27" s="83">
        <v>3</v>
      </c>
      <c r="J27" s="72" t="str">
        <f t="shared" si="0"/>
        <v>9A</v>
      </c>
      <c r="K27" s="73" t="str">
        <f>VLOOKUP(J27,'ZONA DE RIESGO'!$B$5:$C$23,2,FALSE)</f>
        <v>ALTO</v>
      </c>
      <c r="L27" s="98" t="s">
        <v>238</v>
      </c>
      <c r="M27" s="93" t="s">
        <v>297</v>
      </c>
      <c r="N27" s="87" t="s">
        <v>257</v>
      </c>
      <c r="O27" s="100" t="s">
        <v>239</v>
      </c>
      <c r="P27" s="76" t="s">
        <v>260</v>
      </c>
      <c r="Q27" s="122">
        <f>IF(AND(H27=1,I27=1),'MATRIZ DE CALIFICACIÓN'!C$7,IF(AND(H27=1,I27=2),'MATRIZ DE CALIFICACIÓN'!D$7,IF(AND(H27=1,I27=3),'MATRIZ DE CALIFICACIÓN'!E$7,IF(AND(H27=1,I27=4),'MATRIZ DE CALIFICACIÓN'!F$7,IF(AND(H27=1,I27=5),'MATRIZ DE CALIFICACIÓN'!G$7,"")))))</f>
      </c>
      <c r="R27" s="122">
        <f>IF(AND(H27=2,I27=1),'MATRIZ DE CALIFICACIÓN'!C$8,IF(AND(H27=2,I27=2),'MATRIZ DE CALIFICACIÓN'!D$8,IF(AND(H27=2,I27=3),'MATRIZ DE CALIFICACIÓN'!E$8,IF(AND(H27=2,I27=4),'MATRIZ DE CALIFICACIÓN'!F$8,IF(AND(H27=2,I27=5),'MATRIZ DE CALIFICACIÓN'!G$8,"")))))</f>
      </c>
      <c r="S27" s="122" t="str">
        <f>IF(AND(H27=3,I27=1),'MATRIZ DE CALIFICACIÓN'!C$9,IF(AND(H27=3,I27=2),'MATRIZ DE CALIFICACIÓN'!D$9,IF(AND(H27=3,I27=3),'MATRIZ DE CALIFICACIÓN'!E$9,IF(AND(H27=3,I27=4),'MATRIZ DE CALIFICACIÓN'!F$9,IF(AND(H27=3,I27=5),'MATRIZ DE CALIFICACIÓN'!G$9,"")))))</f>
        <v>9A</v>
      </c>
      <c r="T27" s="122">
        <f>IF(AND(H27=4,I27=1),'MATRIZ DE CALIFICACIÓN'!C$10,IF(AND(H27=4,I27=2),'MATRIZ DE CALIFICACIÓN'!D$10,IF(AND(H27=4,I27=3),'MATRIZ DE CALIFICACIÓN'!E$10,IF(AND(H27=4,I27=4),'MATRIZ DE CALIFICACIÓN'!F$10,IF(AND(H27=4,I27=5),'MATRIZ DE CALIFICACIÓN'!G$10,"")))))</f>
      </c>
      <c r="U27" s="123">
        <f>IF(AND(H27=5,I27=1),'MATRIZ DE CALIFICACIÓN'!C$11,IF(AND(H27=5,I27=2),'MATRIZ DE CALIFICACIÓN'!D$11,IF(AND(H27=5,I27=3),'MATRIZ DE CALIFICACIÓN'!E$11,IF(AND(H27=5,I27=4),'MATRIZ DE CALIFICACIÓN'!F$11,IF(AND(H27=5,I27=5),'MATRIZ DE CALIFICACIÓN'!G$11,"")))))</f>
      </c>
      <c r="V27" s="122" t="b">
        <f>IF(AND(G27="SI"),IF(AND(H27=1),'MATRIZ DE CALIFICACIÓN'!$J$7,IF(AND(H27=2),'MATRIZ DE CALIFICACIÓN'!$J$9,"")))</f>
        <v>0</v>
      </c>
      <c r="W27" s="122" t="b">
        <f>IF(AND(G27="SI"),IF(AND(H27=3),'MATRIZ DE CALIFICACIÓN'!$J$10,IF(AND(H27=4),'MATRIZ DE CALIFICACIÓN'!$J$12,IF(AND(H27=5),'MATRIZ DE CALIFICACIÓN'!$J$14,""))))</f>
        <v>0</v>
      </c>
      <c r="X27" s="122" t="b">
        <f>IF(AND(G27="SI"),IF(AND(I27=1),'MATRIZ DE CALIFICACIÓN'!$J$7,IF(AND(I27=2),'MATRIZ DE CALIFICACIÓN'!$J$9,"")))</f>
        <v>0</v>
      </c>
      <c r="Y27" s="122" t="b">
        <f>IF(AND(G27="SI"),IF(AND(I27=3),'MATRIZ DE CALIFICACIÓN'!$J$10,IF(AND(I27=4),'MATRIZ DE CALIFICACIÓN'!$J$12,IF(AND(I27=5),'MATRIZ DE CALIFICACIÓN'!$J$14,""))))</f>
        <v>0</v>
      </c>
    </row>
    <row r="28" spans="1:25" ht="174" customHeight="1">
      <c r="A28" s="233"/>
      <c r="B28" s="97">
        <v>13</v>
      </c>
      <c r="C28" s="68" t="s">
        <v>261</v>
      </c>
      <c r="D28" s="93" t="s">
        <v>250</v>
      </c>
      <c r="E28" s="93" t="s">
        <v>262</v>
      </c>
      <c r="F28" s="93" t="s">
        <v>246</v>
      </c>
      <c r="G28" s="70" t="s">
        <v>126</v>
      </c>
      <c r="H28" s="83">
        <v>3</v>
      </c>
      <c r="I28" s="83">
        <v>3</v>
      </c>
      <c r="J28" s="72" t="str">
        <f t="shared" si="0"/>
        <v>9A</v>
      </c>
      <c r="K28" s="73" t="str">
        <f>VLOOKUP(J28,'ZONA DE RIESGO'!$B$5:$C$23,2,FALSE)</f>
        <v>ALTO</v>
      </c>
      <c r="L28" s="98" t="s">
        <v>238</v>
      </c>
      <c r="M28" s="93" t="s">
        <v>298</v>
      </c>
      <c r="N28" s="87" t="s">
        <v>257</v>
      </c>
      <c r="O28" s="100" t="s">
        <v>240</v>
      </c>
      <c r="P28" s="76" t="s">
        <v>263</v>
      </c>
      <c r="Q28" s="122">
        <f>IF(AND(H28=1,I28=1),'MATRIZ DE CALIFICACIÓN'!C$7,IF(AND(H28=1,I28=2),'MATRIZ DE CALIFICACIÓN'!D$7,IF(AND(H28=1,I28=3),'MATRIZ DE CALIFICACIÓN'!E$7,IF(AND(H28=1,I28=4),'MATRIZ DE CALIFICACIÓN'!F$7,IF(AND(H28=1,I28=5),'MATRIZ DE CALIFICACIÓN'!G$7,"")))))</f>
      </c>
      <c r="R28" s="122">
        <f>IF(AND(H28=2,I28=1),'MATRIZ DE CALIFICACIÓN'!C$8,IF(AND(H28=2,I28=2),'MATRIZ DE CALIFICACIÓN'!D$8,IF(AND(H28=2,I28=3),'MATRIZ DE CALIFICACIÓN'!E$8,IF(AND(H28=2,I28=4),'MATRIZ DE CALIFICACIÓN'!F$8,IF(AND(H28=2,I28=5),'MATRIZ DE CALIFICACIÓN'!G$8,"")))))</f>
      </c>
      <c r="S28" s="122" t="str">
        <f>IF(AND(H28=3,I28=1),'MATRIZ DE CALIFICACIÓN'!C$9,IF(AND(H28=3,I28=2),'MATRIZ DE CALIFICACIÓN'!D$9,IF(AND(H28=3,I28=3),'MATRIZ DE CALIFICACIÓN'!E$9,IF(AND(H28=3,I28=4),'MATRIZ DE CALIFICACIÓN'!F$9,IF(AND(H28=3,I28=5),'MATRIZ DE CALIFICACIÓN'!G$9,"")))))</f>
        <v>9A</v>
      </c>
      <c r="T28" s="122">
        <f>IF(AND(H28=4,I28=1),'MATRIZ DE CALIFICACIÓN'!C$10,IF(AND(H28=4,I28=2),'MATRIZ DE CALIFICACIÓN'!D$10,IF(AND(H28=4,I28=3),'MATRIZ DE CALIFICACIÓN'!E$10,IF(AND(H28=4,I28=4),'MATRIZ DE CALIFICACIÓN'!F$10,IF(AND(H28=4,I28=5),'MATRIZ DE CALIFICACIÓN'!G$10,"")))))</f>
      </c>
      <c r="U28" s="123">
        <f>IF(AND(H28=5,I28=1),'MATRIZ DE CALIFICACIÓN'!C$11,IF(AND(H28=5,I28=2),'MATRIZ DE CALIFICACIÓN'!D$11,IF(AND(H28=5,I28=3),'MATRIZ DE CALIFICACIÓN'!E$11,IF(AND(H28=5,I28=4),'MATRIZ DE CALIFICACIÓN'!F$11,IF(AND(H28=5,I28=5),'MATRIZ DE CALIFICACIÓN'!G$11,"")))))</f>
      </c>
      <c r="V28" s="122" t="b">
        <f>IF(AND(G28="SI"),IF(AND(H28=1),'MATRIZ DE CALIFICACIÓN'!$J$7,IF(AND(H28=2),'MATRIZ DE CALIFICACIÓN'!$J$9,"")))</f>
        <v>0</v>
      </c>
      <c r="W28" s="122" t="b">
        <f>IF(AND(G28="SI"),IF(AND(H28=3),'MATRIZ DE CALIFICACIÓN'!$J$10,IF(AND(H28=4),'MATRIZ DE CALIFICACIÓN'!$J$12,IF(AND(H28=5),'MATRIZ DE CALIFICACIÓN'!$J$14,""))))</f>
        <v>0</v>
      </c>
      <c r="X28" s="122" t="b">
        <f>IF(AND(G28="SI"),IF(AND(I28=1),'MATRIZ DE CALIFICACIÓN'!$J$7,IF(AND(I28=2),'MATRIZ DE CALIFICACIÓN'!$J$9,"")))</f>
        <v>0</v>
      </c>
      <c r="Y28" s="122" t="b">
        <f>IF(AND(G28="SI"),IF(AND(I28=3),'MATRIZ DE CALIFICACIÓN'!$J$10,IF(AND(I28=4),'MATRIZ DE CALIFICACIÓN'!$J$12,IF(AND(I28=5),'MATRIZ DE CALIFICACIÓN'!$J$14,""))))</f>
        <v>0</v>
      </c>
    </row>
    <row r="29" spans="1:25" ht="174" customHeight="1">
      <c r="A29" s="233"/>
      <c r="B29" s="97">
        <v>14</v>
      </c>
      <c r="C29" s="68" t="s">
        <v>235</v>
      </c>
      <c r="D29" s="68" t="s">
        <v>236</v>
      </c>
      <c r="E29" s="68" t="s">
        <v>264</v>
      </c>
      <c r="F29" s="93" t="s">
        <v>251</v>
      </c>
      <c r="G29" s="70" t="s">
        <v>126</v>
      </c>
      <c r="H29" s="83">
        <v>3</v>
      </c>
      <c r="I29" s="83">
        <v>3</v>
      </c>
      <c r="J29" s="72" t="str">
        <f t="shared" si="0"/>
        <v>9A</v>
      </c>
      <c r="K29" s="73" t="str">
        <f>VLOOKUP(J29,'ZONA DE RIESGO'!$B$5:$C$23,2,FALSE)</f>
        <v>ALTO</v>
      </c>
      <c r="L29" s="98" t="s">
        <v>238</v>
      </c>
      <c r="M29" s="93" t="s">
        <v>299</v>
      </c>
      <c r="N29" s="87" t="s">
        <v>257</v>
      </c>
      <c r="O29" s="100" t="s">
        <v>170</v>
      </c>
      <c r="P29" s="76" t="s">
        <v>244</v>
      </c>
      <c r="Q29" s="122">
        <f>IF(AND(H29=1,I29=1),'MATRIZ DE CALIFICACIÓN'!C$7,IF(AND(H29=1,I29=2),'MATRIZ DE CALIFICACIÓN'!D$7,IF(AND(H29=1,I29=3),'MATRIZ DE CALIFICACIÓN'!E$7,IF(AND(H29=1,I29=4),'MATRIZ DE CALIFICACIÓN'!F$7,IF(AND(H29=1,I29=5),'MATRIZ DE CALIFICACIÓN'!G$7,"")))))</f>
      </c>
      <c r="R29" s="122">
        <f>IF(AND(H29=2,I29=1),'MATRIZ DE CALIFICACIÓN'!C$8,IF(AND(H29=2,I29=2),'MATRIZ DE CALIFICACIÓN'!D$8,IF(AND(H29=2,I29=3),'MATRIZ DE CALIFICACIÓN'!E$8,IF(AND(H29=2,I29=4),'MATRIZ DE CALIFICACIÓN'!F$8,IF(AND(H29=2,I29=5),'MATRIZ DE CALIFICACIÓN'!G$8,"")))))</f>
      </c>
      <c r="S29" s="122" t="str">
        <f>IF(AND(H29=3,I29=1),'MATRIZ DE CALIFICACIÓN'!C$9,IF(AND(H29=3,I29=2),'MATRIZ DE CALIFICACIÓN'!D$9,IF(AND(H29=3,I29=3),'MATRIZ DE CALIFICACIÓN'!E$9,IF(AND(H29=3,I29=4),'MATRIZ DE CALIFICACIÓN'!F$9,IF(AND(H29=3,I29=5),'MATRIZ DE CALIFICACIÓN'!G$9,"")))))</f>
        <v>9A</v>
      </c>
      <c r="T29" s="122">
        <f>IF(AND(H29=4,I29=1),'MATRIZ DE CALIFICACIÓN'!C$10,IF(AND(H29=4,I29=2),'MATRIZ DE CALIFICACIÓN'!D$10,IF(AND(H29=4,I29=3),'MATRIZ DE CALIFICACIÓN'!E$10,IF(AND(H29=4,I29=4),'MATRIZ DE CALIFICACIÓN'!F$10,IF(AND(H29=4,I29=5),'MATRIZ DE CALIFICACIÓN'!G$10,"")))))</f>
      </c>
      <c r="U29" s="123">
        <f>IF(AND(H29=5,I29=1),'MATRIZ DE CALIFICACIÓN'!C$11,IF(AND(H29=5,I29=2),'MATRIZ DE CALIFICACIÓN'!D$11,IF(AND(H29=5,I29=3),'MATRIZ DE CALIFICACIÓN'!E$11,IF(AND(H29=5,I29=4),'MATRIZ DE CALIFICACIÓN'!F$11,IF(AND(H29=5,I29=5),'MATRIZ DE CALIFICACIÓN'!G$11,"")))))</f>
      </c>
      <c r="V29" s="122" t="b">
        <f>IF(AND(G29="SI"),IF(AND(H29=1),'MATRIZ DE CALIFICACIÓN'!$J$7,IF(AND(H29=2),'MATRIZ DE CALIFICACIÓN'!$J$9,"")))</f>
        <v>0</v>
      </c>
      <c r="W29" s="122" t="b">
        <f>IF(AND(G29="SI"),IF(AND(H29=3),'MATRIZ DE CALIFICACIÓN'!$J$10,IF(AND(H29=4),'MATRIZ DE CALIFICACIÓN'!$J$12,IF(AND(H29=5),'MATRIZ DE CALIFICACIÓN'!$J$14,""))))</f>
        <v>0</v>
      </c>
      <c r="X29" s="122" t="b">
        <f>IF(AND(G29="SI"),IF(AND(I29=1),'MATRIZ DE CALIFICACIÓN'!$J$7,IF(AND(I29=2),'MATRIZ DE CALIFICACIÓN'!$J$9,"")))</f>
        <v>0</v>
      </c>
      <c r="Y29" s="122" t="b">
        <f>IF(AND(G29="SI"),IF(AND(I29=3),'MATRIZ DE CALIFICACIÓN'!$J$10,IF(AND(I29=4),'MATRIZ DE CALIFICACIÓN'!$J$12,IF(AND(I29=5),'MATRIZ DE CALIFICACIÓN'!$J$14,""))))</f>
        <v>0</v>
      </c>
    </row>
    <row r="30" spans="1:25" ht="174" customHeight="1">
      <c r="A30" s="233"/>
      <c r="B30" s="97">
        <v>15</v>
      </c>
      <c r="C30" s="68" t="s">
        <v>265</v>
      </c>
      <c r="D30" s="68" t="s">
        <v>266</v>
      </c>
      <c r="E30" s="93" t="s">
        <v>252</v>
      </c>
      <c r="F30" s="93" t="s">
        <v>267</v>
      </c>
      <c r="G30" s="70" t="s">
        <v>140</v>
      </c>
      <c r="H30" s="83">
        <v>3</v>
      </c>
      <c r="I30" s="83">
        <v>3</v>
      </c>
      <c r="J30" s="72" t="str">
        <f t="shared" si="0"/>
        <v>9A</v>
      </c>
      <c r="K30" s="73" t="str">
        <f>VLOOKUP(J30,'ZONA DE RIESGO'!$B$5:$C$23,2,FALSE)</f>
        <v>ALTO</v>
      </c>
      <c r="L30" s="98" t="s">
        <v>241</v>
      </c>
      <c r="M30" s="93" t="s">
        <v>268</v>
      </c>
      <c r="N30" s="87" t="s">
        <v>257</v>
      </c>
      <c r="O30" s="100" t="s">
        <v>135</v>
      </c>
      <c r="P30" s="76" t="s">
        <v>269</v>
      </c>
      <c r="Q30" s="122">
        <f>IF(AND(H30=1,I30=1),'MATRIZ DE CALIFICACIÓN'!C$7,IF(AND(H30=1,I30=2),'MATRIZ DE CALIFICACIÓN'!D$7,IF(AND(H30=1,I30=3),'MATRIZ DE CALIFICACIÓN'!E$7,IF(AND(H30=1,I30=4),'MATRIZ DE CALIFICACIÓN'!F$7,IF(AND(H30=1,I30=5),'MATRIZ DE CALIFICACIÓN'!G$7,"")))))</f>
      </c>
      <c r="R30" s="122">
        <f>IF(AND(H30=2,I30=1),'MATRIZ DE CALIFICACIÓN'!C$8,IF(AND(H30=2,I30=2),'MATRIZ DE CALIFICACIÓN'!D$8,IF(AND(H30=2,I30=3),'MATRIZ DE CALIFICACIÓN'!E$8,IF(AND(H30=2,I30=4),'MATRIZ DE CALIFICACIÓN'!F$8,IF(AND(H30=2,I30=5),'MATRIZ DE CALIFICACIÓN'!G$8,"")))))</f>
      </c>
      <c r="S30" s="122" t="str">
        <f>IF(AND(H30=3,I30=1),'MATRIZ DE CALIFICACIÓN'!C$9,IF(AND(H30=3,I30=2),'MATRIZ DE CALIFICACIÓN'!D$9,IF(AND(H30=3,I30=3),'MATRIZ DE CALIFICACIÓN'!E$9,IF(AND(H30=3,I30=4),'MATRIZ DE CALIFICACIÓN'!F$9,IF(AND(H30=3,I30=5),'MATRIZ DE CALIFICACIÓN'!G$9,"")))))</f>
        <v>9A</v>
      </c>
      <c r="T30" s="122">
        <f>IF(AND(H30=4,I30=1),'MATRIZ DE CALIFICACIÓN'!C$10,IF(AND(H30=4,I30=2),'MATRIZ DE CALIFICACIÓN'!D$10,IF(AND(H30=4,I30=3),'MATRIZ DE CALIFICACIÓN'!E$10,IF(AND(H30=4,I30=4),'MATRIZ DE CALIFICACIÓN'!F$10,IF(AND(H30=4,I30=5),'MATRIZ DE CALIFICACIÓN'!G$10,"")))))</f>
      </c>
      <c r="U30" s="123">
        <f>IF(AND(H30=5,I30=1),'MATRIZ DE CALIFICACIÓN'!C$11,IF(AND(H30=5,I30=2),'MATRIZ DE CALIFICACIÓN'!D$11,IF(AND(H30=5,I30=3),'MATRIZ DE CALIFICACIÓN'!E$11,IF(AND(H30=5,I30=4),'MATRIZ DE CALIFICACIÓN'!F$11,IF(AND(H30=5,I30=5),'MATRIZ DE CALIFICACIÓN'!G$11,"")))))</f>
      </c>
      <c r="V30" s="122">
        <f>IF(AND(G30="SI"),IF(AND(H30=1),'MATRIZ DE CALIFICACIÓN'!$J$7,IF(AND(H30=2),'MATRIZ DE CALIFICACIÓN'!$J$9,"")))</f>
      </c>
      <c r="W30" s="122">
        <f>IF(AND(G30="SI"),IF(AND(H30=3),'MATRIZ DE CALIFICACIÓN'!$J$10,IF(AND(H30=4),'MATRIZ DE CALIFICACIÓN'!$J$12,IF(AND(H30=5),'MATRIZ DE CALIFICACIÓN'!$J$14,""))))</f>
        <v>3</v>
      </c>
      <c r="X30" s="122">
        <f>IF(AND(G30="SI"),IF(AND(I30=1),'MATRIZ DE CALIFICACIÓN'!$J$7,IF(AND(I30=2),'MATRIZ DE CALIFICACIÓN'!$J$9,"")))</f>
      </c>
      <c r="Y30" s="122">
        <f>IF(AND(G30="SI"),IF(AND(I30=3),'MATRIZ DE CALIFICACIÓN'!$J$10,IF(AND(I30=4),'MATRIZ DE CALIFICACIÓN'!$J$12,IF(AND(I30=5),'MATRIZ DE CALIFICACIÓN'!$J$14,""))))</f>
        <v>3</v>
      </c>
    </row>
    <row r="31" spans="1:25" ht="174" customHeight="1">
      <c r="A31" s="233"/>
      <c r="B31" s="97">
        <v>16</v>
      </c>
      <c r="C31" s="68" t="s">
        <v>237</v>
      </c>
      <c r="D31" s="68" t="s">
        <v>270</v>
      </c>
      <c r="E31" s="93" t="s">
        <v>271</v>
      </c>
      <c r="F31" s="93" t="s">
        <v>253</v>
      </c>
      <c r="G31" s="70" t="s">
        <v>126</v>
      </c>
      <c r="H31" s="83">
        <v>3</v>
      </c>
      <c r="I31" s="83">
        <v>3</v>
      </c>
      <c r="J31" s="72" t="str">
        <f t="shared" si="0"/>
        <v>9A</v>
      </c>
      <c r="K31" s="73" t="str">
        <f>VLOOKUP(J31,'ZONA DE RIESGO'!$B$5:$C$23,2,FALSE)</f>
        <v>ALTO</v>
      </c>
      <c r="L31" s="98" t="s">
        <v>241</v>
      </c>
      <c r="M31" s="93" t="s">
        <v>272</v>
      </c>
      <c r="N31" s="87" t="s">
        <v>257</v>
      </c>
      <c r="O31" s="100" t="s">
        <v>170</v>
      </c>
      <c r="P31" s="76" t="s">
        <v>245</v>
      </c>
      <c r="Q31" s="122">
        <f>IF(AND(H31=1,I31=1),'MATRIZ DE CALIFICACIÓN'!C$7,IF(AND(H31=1,I31=2),'MATRIZ DE CALIFICACIÓN'!D$7,IF(AND(H31=1,I31=3),'MATRIZ DE CALIFICACIÓN'!E$7,IF(AND(H31=1,I31=4),'MATRIZ DE CALIFICACIÓN'!F$7,IF(AND(H31=1,I31=5),'MATRIZ DE CALIFICACIÓN'!G$7,"")))))</f>
      </c>
      <c r="R31" s="122">
        <f>IF(AND(H31=2,I31=1),'MATRIZ DE CALIFICACIÓN'!C$8,IF(AND(H31=2,I31=2),'MATRIZ DE CALIFICACIÓN'!D$8,IF(AND(H31=2,I31=3),'MATRIZ DE CALIFICACIÓN'!E$8,IF(AND(H31=2,I31=4),'MATRIZ DE CALIFICACIÓN'!F$8,IF(AND(H31=2,I31=5),'MATRIZ DE CALIFICACIÓN'!G$8,"")))))</f>
      </c>
      <c r="S31" s="122" t="str">
        <f>IF(AND(H31=3,I31=1),'MATRIZ DE CALIFICACIÓN'!C$9,IF(AND(H31=3,I31=2),'MATRIZ DE CALIFICACIÓN'!D$9,IF(AND(H31=3,I31=3),'MATRIZ DE CALIFICACIÓN'!E$9,IF(AND(H31=3,I31=4),'MATRIZ DE CALIFICACIÓN'!F$9,IF(AND(H31=3,I31=5),'MATRIZ DE CALIFICACIÓN'!G$9,"")))))</f>
        <v>9A</v>
      </c>
      <c r="T31" s="122">
        <f>IF(AND(H31=4,I31=1),'MATRIZ DE CALIFICACIÓN'!C$10,IF(AND(H31=4,I31=2),'MATRIZ DE CALIFICACIÓN'!D$10,IF(AND(H31=4,I31=3),'MATRIZ DE CALIFICACIÓN'!E$10,IF(AND(H31=4,I31=4),'MATRIZ DE CALIFICACIÓN'!F$10,IF(AND(H31=4,I31=5),'MATRIZ DE CALIFICACIÓN'!G$10,"")))))</f>
      </c>
      <c r="U31" s="123">
        <f>IF(AND(H31=5,I31=1),'MATRIZ DE CALIFICACIÓN'!C$11,IF(AND(H31=5,I31=2),'MATRIZ DE CALIFICACIÓN'!D$11,IF(AND(H31=5,I31=3),'MATRIZ DE CALIFICACIÓN'!E$11,IF(AND(H31=5,I31=4),'MATRIZ DE CALIFICACIÓN'!F$11,IF(AND(H31=5,I31=5),'MATRIZ DE CALIFICACIÓN'!G$11,"")))))</f>
      </c>
      <c r="V31" s="122" t="b">
        <f>IF(AND(G31="SI"),IF(AND(H31=1),'MATRIZ DE CALIFICACIÓN'!$J$7,IF(AND(H31=2),'MATRIZ DE CALIFICACIÓN'!$J$9,"")))</f>
        <v>0</v>
      </c>
      <c r="W31" s="122" t="b">
        <f>IF(AND(G31="SI"),IF(AND(H31=3),'MATRIZ DE CALIFICACIÓN'!$J$10,IF(AND(H31=4),'MATRIZ DE CALIFICACIÓN'!$J$12,IF(AND(H31=5),'MATRIZ DE CALIFICACIÓN'!$J$14,""))))</f>
        <v>0</v>
      </c>
      <c r="X31" s="122" t="b">
        <f>IF(AND(G31="SI"),IF(AND(I31=1),'MATRIZ DE CALIFICACIÓN'!$J$7,IF(AND(I31=2),'MATRIZ DE CALIFICACIÓN'!$J$9,"")))</f>
        <v>0</v>
      </c>
      <c r="Y31" s="122" t="b">
        <f>IF(AND(G31="SI"),IF(AND(I31=3),'MATRIZ DE CALIFICACIÓN'!$J$10,IF(AND(I31=4),'MATRIZ DE CALIFICACIÓN'!$J$12,IF(AND(I31=5),'MATRIZ DE CALIFICACIÓN'!$J$14,""))))</f>
        <v>0</v>
      </c>
    </row>
    <row r="32" spans="1:25" ht="259.5" customHeight="1">
      <c r="A32" s="233"/>
      <c r="B32" s="97">
        <v>17</v>
      </c>
      <c r="C32" s="68" t="s">
        <v>300</v>
      </c>
      <c r="D32" s="68" t="s">
        <v>123</v>
      </c>
      <c r="E32" s="78" t="s">
        <v>124</v>
      </c>
      <c r="F32" s="68" t="s">
        <v>125</v>
      </c>
      <c r="G32" s="70" t="s">
        <v>126</v>
      </c>
      <c r="H32" s="71">
        <v>5</v>
      </c>
      <c r="I32" s="71">
        <v>5</v>
      </c>
      <c r="J32" s="72" t="str">
        <f t="shared" si="0"/>
        <v>25E</v>
      </c>
      <c r="K32" s="73" t="str">
        <f>VLOOKUP(J32,'ZONA DE RIESGO'!$B$5:$C$23,2,FALSE)</f>
        <v>EXTREMO</v>
      </c>
      <c r="L32" s="71" t="s">
        <v>127</v>
      </c>
      <c r="M32" s="79" t="s">
        <v>128</v>
      </c>
      <c r="N32" s="74" t="s">
        <v>129</v>
      </c>
      <c r="O32" s="75" t="s">
        <v>130</v>
      </c>
      <c r="P32" s="76" t="s">
        <v>301</v>
      </c>
      <c r="Q32" s="122">
        <f>IF(AND(H32=1,I32=1),'MATRIZ DE CALIFICACIÓN'!C$7,IF(AND(H32=1,I32=2),'MATRIZ DE CALIFICACIÓN'!D$7,IF(AND(H32=1,I32=3),'MATRIZ DE CALIFICACIÓN'!E$7,IF(AND(H32=1,I32=4),'MATRIZ DE CALIFICACIÓN'!F$7,IF(AND(H32=1,I32=5),'MATRIZ DE CALIFICACIÓN'!G$7,"")))))</f>
      </c>
      <c r="R32" s="122">
        <f>IF(AND(H32=2,I32=1),'MATRIZ DE CALIFICACIÓN'!C$8,IF(AND(H32=2,I32=2),'MATRIZ DE CALIFICACIÓN'!D$8,IF(AND(H32=2,I32=3),'MATRIZ DE CALIFICACIÓN'!E$8,IF(AND(H32=2,I32=4),'MATRIZ DE CALIFICACIÓN'!F$8,IF(AND(H32=2,I32=5),'MATRIZ DE CALIFICACIÓN'!G$8,"")))))</f>
      </c>
      <c r="S32" s="122">
        <f>IF(AND(H32=3,I32=1),'MATRIZ DE CALIFICACIÓN'!C$9,IF(AND(H32=3,I32=2),'MATRIZ DE CALIFICACIÓN'!D$9,IF(AND(H32=3,I32=3),'MATRIZ DE CALIFICACIÓN'!E$9,IF(AND(H32=3,I32=4),'MATRIZ DE CALIFICACIÓN'!F$9,IF(AND(H32=3,I32=5),'MATRIZ DE CALIFICACIÓN'!G$9,"")))))</f>
      </c>
      <c r="T32" s="122">
        <f>IF(AND(H32=4,I32=1),'MATRIZ DE CALIFICACIÓN'!C$10,IF(AND(H32=4,I32=2),'MATRIZ DE CALIFICACIÓN'!D$10,IF(AND(H32=4,I32=3),'MATRIZ DE CALIFICACIÓN'!E$10,IF(AND(H32=4,I32=4),'MATRIZ DE CALIFICACIÓN'!F$10,IF(AND(H32=4,I32=5),'MATRIZ DE CALIFICACIÓN'!G$10,"")))))</f>
      </c>
      <c r="U32" s="123" t="str">
        <f>IF(AND(H32=5,I32=1),'MATRIZ DE CALIFICACIÓN'!C$11,IF(AND(H32=5,I32=2),'MATRIZ DE CALIFICACIÓN'!D$11,IF(AND(H32=5,I32=3),'MATRIZ DE CALIFICACIÓN'!E$11,IF(AND(H32=5,I32=4),'MATRIZ DE CALIFICACIÓN'!F$11,IF(AND(H32=5,I32=5),'MATRIZ DE CALIFICACIÓN'!G$11,"")))))</f>
        <v>25E</v>
      </c>
      <c r="V32" s="122" t="b">
        <f>IF(AND(G32="SI"),IF(AND(H32=1),'MATRIZ DE CALIFICACIÓN'!$J$7,IF(AND(H32=2),'MATRIZ DE CALIFICACIÓN'!$J$9,"")))</f>
        <v>0</v>
      </c>
      <c r="W32" s="122" t="b">
        <f>IF(AND(G32="SI"),IF(AND(H32=3),'MATRIZ DE CALIFICACIÓN'!$J$10,IF(AND(H32=4),'MATRIZ DE CALIFICACIÓN'!$J$12,IF(AND(H32=5),'MATRIZ DE CALIFICACIÓN'!$J$14,""))))</f>
        <v>0</v>
      </c>
      <c r="X32" s="122" t="b">
        <f>IF(AND(G32="SI"),IF(AND(I32=1),'MATRIZ DE CALIFICACIÓN'!$J$7,IF(AND(I32=2),'MATRIZ DE CALIFICACIÓN'!$J$9,"")))</f>
        <v>0</v>
      </c>
      <c r="Y32" s="122" t="b">
        <f>IF(AND(G32="SI"),IF(AND(I32=3),'MATRIZ DE CALIFICACIÓN'!$J$10,IF(AND(I32=4),'MATRIZ DE CALIFICACIÓN'!$J$12,IF(AND(I32=5),'MATRIZ DE CALIFICACIÓN'!$J$14,""))))</f>
        <v>0</v>
      </c>
    </row>
    <row r="33" spans="1:25" ht="192.75" customHeight="1">
      <c r="A33" s="233"/>
      <c r="B33" s="97">
        <v>18</v>
      </c>
      <c r="C33" s="80" t="s">
        <v>131</v>
      </c>
      <c r="D33" s="80" t="s">
        <v>132</v>
      </c>
      <c r="E33" s="80" t="s">
        <v>179</v>
      </c>
      <c r="F33" s="68" t="s">
        <v>133</v>
      </c>
      <c r="G33" s="70" t="s">
        <v>126</v>
      </c>
      <c r="H33" s="71">
        <v>4</v>
      </c>
      <c r="I33" s="71">
        <v>4</v>
      </c>
      <c r="J33" s="72" t="str">
        <f t="shared" si="0"/>
        <v>16E</v>
      </c>
      <c r="K33" s="73" t="str">
        <f>VLOOKUP(J33,'ZONA DE RIESGO'!$B$5:$C$23,2,FALSE)</f>
        <v>EXTREMO</v>
      </c>
      <c r="L33" s="71" t="s">
        <v>127</v>
      </c>
      <c r="M33" s="79" t="s">
        <v>134</v>
      </c>
      <c r="N33" s="74" t="s">
        <v>129</v>
      </c>
      <c r="O33" s="77" t="s">
        <v>135</v>
      </c>
      <c r="P33" s="81" t="s">
        <v>306</v>
      </c>
      <c r="Q33" s="122">
        <f>IF(AND(H33=1,I33=1),'MATRIZ DE CALIFICACIÓN'!C$7,IF(AND(H33=1,I33=2),'MATRIZ DE CALIFICACIÓN'!D$7,IF(AND(H33=1,I33=3),'MATRIZ DE CALIFICACIÓN'!E$7,IF(AND(H33=1,I33=4),'MATRIZ DE CALIFICACIÓN'!F$7,IF(AND(H33=1,I33=5),'MATRIZ DE CALIFICACIÓN'!G$7,"")))))</f>
      </c>
      <c r="R33" s="122">
        <f>IF(AND(H33=2,I33=1),'MATRIZ DE CALIFICACIÓN'!C$8,IF(AND(H33=2,I33=2),'MATRIZ DE CALIFICACIÓN'!D$8,IF(AND(H33=2,I33=3),'MATRIZ DE CALIFICACIÓN'!E$8,IF(AND(H33=2,I33=4),'MATRIZ DE CALIFICACIÓN'!F$8,IF(AND(H33=2,I33=5),'MATRIZ DE CALIFICACIÓN'!G$8,"")))))</f>
      </c>
      <c r="S33" s="122">
        <f>IF(AND(H33=3,I33=1),'MATRIZ DE CALIFICACIÓN'!C$9,IF(AND(H33=3,I33=2),'MATRIZ DE CALIFICACIÓN'!D$9,IF(AND(H33=3,I33=3),'MATRIZ DE CALIFICACIÓN'!E$9,IF(AND(H33=3,I33=4),'MATRIZ DE CALIFICACIÓN'!F$9,IF(AND(H33=3,I33=5),'MATRIZ DE CALIFICACIÓN'!G$9,"")))))</f>
      </c>
      <c r="T33" s="122" t="str">
        <f>IF(AND(H33=4,I33=1),'MATRIZ DE CALIFICACIÓN'!C$10,IF(AND(H33=4,I33=2),'MATRIZ DE CALIFICACIÓN'!D$10,IF(AND(H33=4,I33=3),'MATRIZ DE CALIFICACIÓN'!E$10,IF(AND(H33=4,I33=4),'MATRIZ DE CALIFICACIÓN'!F$10,IF(AND(H33=4,I33=5),'MATRIZ DE CALIFICACIÓN'!G$10,"")))))</f>
        <v>16E</v>
      </c>
      <c r="U33" s="123">
        <f>IF(AND(H33=5,I33=1),'MATRIZ DE CALIFICACIÓN'!C$11,IF(AND(H33=5,I33=2),'MATRIZ DE CALIFICACIÓN'!D$11,IF(AND(H33=5,I33=3),'MATRIZ DE CALIFICACIÓN'!E$11,IF(AND(H33=5,I33=4),'MATRIZ DE CALIFICACIÓN'!F$11,IF(AND(H33=5,I33=5),'MATRIZ DE CALIFICACIÓN'!G$11,"")))))</f>
      </c>
      <c r="V33" s="122" t="b">
        <f>IF(AND(G33="SI"),IF(AND(H33=1),'MATRIZ DE CALIFICACIÓN'!$J$7,IF(AND(H33=2),'MATRIZ DE CALIFICACIÓN'!$J$9,"")))</f>
        <v>0</v>
      </c>
      <c r="W33" s="122" t="b">
        <f>IF(AND(G33="SI"),IF(AND(H33=3),'MATRIZ DE CALIFICACIÓN'!$J$10,IF(AND(H33=4),'MATRIZ DE CALIFICACIÓN'!$J$12,IF(AND(H33=5),'MATRIZ DE CALIFICACIÓN'!$J$14,""))))</f>
        <v>0</v>
      </c>
      <c r="X33" s="122" t="b">
        <f>IF(AND(G33="SI"),IF(AND(I33=1),'MATRIZ DE CALIFICACIÓN'!$J$7,IF(AND(I33=2),'MATRIZ DE CALIFICACIÓN'!$J$9,"")))</f>
        <v>0</v>
      </c>
      <c r="Y33" s="122" t="b">
        <f>IF(AND(G33="SI"),IF(AND(I33=3),'MATRIZ DE CALIFICACIÓN'!$J$10,IF(AND(I33=4),'MATRIZ DE CALIFICACIÓN'!$J$12,IF(AND(I33=5),'MATRIZ DE CALIFICACIÓN'!$J$14,""))))</f>
        <v>0</v>
      </c>
    </row>
    <row r="34" spans="1:25" ht="189" customHeight="1">
      <c r="A34" s="233"/>
      <c r="B34" s="97">
        <v>19</v>
      </c>
      <c r="C34" s="82" t="s">
        <v>136</v>
      </c>
      <c r="D34" s="68" t="s">
        <v>137</v>
      </c>
      <c r="E34" s="68" t="s">
        <v>138</v>
      </c>
      <c r="F34" s="68" t="s">
        <v>139</v>
      </c>
      <c r="G34" s="70" t="s">
        <v>140</v>
      </c>
      <c r="H34" s="71">
        <v>1</v>
      </c>
      <c r="I34" s="71">
        <v>4</v>
      </c>
      <c r="J34" s="72" t="str">
        <f t="shared" si="0"/>
        <v>4A</v>
      </c>
      <c r="K34" s="73" t="str">
        <f>VLOOKUP(J34,'ZONA DE RIESGO'!$B$5:$C$23,2,FALSE)</f>
        <v>ALTO</v>
      </c>
      <c r="L34" s="71" t="s">
        <v>127</v>
      </c>
      <c r="M34" s="79" t="s">
        <v>182</v>
      </c>
      <c r="N34" s="74" t="s">
        <v>129</v>
      </c>
      <c r="O34" s="83" t="s">
        <v>135</v>
      </c>
      <c r="P34" s="81" t="s">
        <v>307</v>
      </c>
      <c r="Q34" s="122" t="str">
        <f>IF(AND(H34=1,I34=1),'MATRIZ DE CALIFICACIÓN'!C$7,IF(AND(H34=1,I34=2),'MATRIZ DE CALIFICACIÓN'!D$7,IF(AND(H34=1,I34=3),'MATRIZ DE CALIFICACIÓN'!E$7,IF(AND(H34=1,I34=4),'MATRIZ DE CALIFICACIÓN'!F$7,IF(AND(H34=1,I34=5),'MATRIZ DE CALIFICACIÓN'!G$7,"")))))</f>
        <v>4A</v>
      </c>
      <c r="R34" s="122">
        <f>IF(AND(H34=2,I34=1),'MATRIZ DE CALIFICACIÓN'!C$8,IF(AND(H34=2,I34=2),'MATRIZ DE CALIFICACIÓN'!D$8,IF(AND(H34=2,I34=3),'MATRIZ DE CALIFICACIÓN'!E$8,IF(AND(H34=2,I34=4),'MATRIZ DE CALIFICACIÓN'!F$8,IF(AND(H34=2,I34=5),'MATRIZ DE CALIFICACIÓN'!G$8,"")))))</f>
      </c>
      <c r="S34" s="122">
        <f>IF(AND(H34=3,I34=1),'MATRIZ DE CALIFICACIÓN'!C$9,IF(AND(H34=3,I34=2),'MATRIZ DE CALIFICACIÓN'!D$9,IF(AND(H34=3,I34=3),'MATRIZ DE CALIFICACIÓN'!E$9,IF(AND(H34=3,I34=4),'MATRIZ DE CALIFICACIÓN'!F$9,IF(AND(H34=3,I34=5),'MATRIZ DE CALIFICACIÓN'!G$9,"")))))</f>
      </c>
      <c r="T34" s="122">
        <f>IF(AND(H34=4,I34=1),'MATRIZ DE CALIFICACIÓN'!C$10,IF(AND(H34=4,I34=2),'MATRIZ DE CALIFICACIÓN'!D$10,IF(AND(H34=4,I34=3),'MATRIZ DE CALIFICACIÓN'!E$10,IF(AND(H34=4,I34=4),'MATRIZ DE CALIFICACIÓN'!F$10,IF(AND(H34=4,I34=5),'MATRIZ DE CALIFICACIÓN'!G$10,"")))))</f>
      </c>
      <c r="U34" s="123">
        <f>IF(AND(H34=5,I34=1),'MATRIZ DE CALIFICACIÓN'!C$11,IF(AND(H34=5,I34=2),'MATRIZ DE CALIFICACIÓN'!D$11,IF(AND(H34=5,I34=3),'MATRIZ DE CALIFICACIÓN'!E$11,IF(AND(H34=5,I34=4),'MATRIZ DE CALIFICACIÓN'!F$11,IF(AND(H34=5,I34=5),'MATRIZ DE CALIFICACIÓN'!G$11,"")))))</f>
      </c>
      <c r="V34" s="122">
        <f>IF(AND(G34="SI"),IF(AND(H34=1),'MATRIZ DE CALIFICACIÓN'!$J$7,IF(AND(H34=2),'MATRIZ DE CALIFICACIÓN'!$J$9,"")))</f>
        <v>1</v>
      </c>
      <c r="W34" s="122">
        <f>IF(AND(G34="SI"),IF(AND(H34=3),'MATRIZ DE CALIFICACIÓN'!$J$10,IF(AND(H34=4),'MATRIZ DE CALIFICACIÓN'!$J$12,IF(AND(H34=5),'MATRIZ DE CALIFICACIÓN'!$J$14,""))))</f>
      </c>
      <c r="X34" s="122">
        <f>IF(AND(G34="SI"),IF(AND(I34=1),'MATRIZ DE CALIFICACIÓN'!$J$7,IF(AND(I34=2),'MATRIZ DE CALIFICACIÓN'!$J$9,"")))</f>
      </c>
      <c r="Y34" s="122">
        <f>IF(AND(G34="SI"),IF(AND(I34=3),'MATRIZ DE CALIFICACIÓN'!$J$10,IF(AND(I34=4),'MATRIZ DE CALIFICACIÓN'!$J$12,IF(AND(I34=5),'MATRIZ DE CALIFICACIÓN'!$J$14,""))))</f>
        <v>4</v>
      </c>
    </row>
    <row r="35" spans="1:25" ht="243" customHeight="1">
      <c r="A35" s="233"/>
      <c r="B35" s="97">
        <v>20</v>
      </c>
      <c r="C35" s="68" t="s">
        <v>180</v>
      </c>
      <c r="D35" s="68" t="s">
        <v>141</v>
      </c>
      <c r="E35" s="69" t="s">
        <v>181</v>
      </c>
      <c r="F35" s="69" t="s">
        <v>142</v>
      </c>
      <c r="G35" s="70" t="s">
        <v>126</v>
      </c>
      <c r="H35" s="71">
        <v>3</v>
      </c>
      <c r="I35" s="71">
        <v>4</v>
      </c>
      <c r="J35" s="72" t="str">
        <f t="shared" si="0"/>
        <v>12E</v>
      </c>
      <c r="K35" s="73" t="str">
        <f>VLOOKUP(J35,'ZONA DE RIESGO'!$B$5:$C$23,2,FALSE)</f>
        <v>EXTREMO</v>
      </c>
      <c r="L35" s="71" t="s">
        <v>127</v>
      </c>
      <c r="M35" s="79" t="s">
        <v>183</v>
      </c>
      <c r="N35" s="68" t="s">
        <v>275</v>
      </c>
      <c r="O35" s="71" t="s">
        <v>143</v>
      </c>
      <c r="P35" s="81" t="s">
        <v>308</v>
      </c>
      <c r="Q35" s="122">
        <f>IF(AND(H35=1,I35=1),'MATRIZ DE CALIFICACIÓN'!C$7,IF(AND(H35=1,I35=2),'MATRIZ DE CALIFICACIÓN'!D$7,IF(AND(H35=1,I35=3),'MATRIZ DE CALIFICACIÓN'!E$7,IF(AND(H35=1,I35=4),'MATRIZ DE CALIFICACIÓN'!F$7,IF(AND(H35=1,I35=5),'MATRIZ DE CALIFICACIÓN'!G$7,"")))))</f>
      </c>
      <c r="R35" s="122">
        <f>IF(AND(H35=2,I35=1),'MATRIZ DE CALIFICACIÓN'!C$8,IF(AND(H35=2,I35=2),'MATRIZ DE CALIFICACIÓN'!D$8,IF(AND(H35=2,I35=3),'MATRIZ DE CALIFICACIÓN'!E$8,IF(AND(H35=2,I35=4),'MATRIZ DE CALIFICACIÓN'!F$8,IF(AND(H35=2,I35=5),'MATRIZ DE CALIFICACIÓN'!G$8,"")))))</f>
      </c>
      <c r="S35" s="122" t="str">
        <f>IF(AND(H35=3,I35=1),'MATRIZ DE CALIFICACIÓN'!C$9,IF(AND(H35=3,I35=2),'MATRIZ DE CALIFICACIÓN'!D$9,IF(AND(H35=3,I35=3),'MATRIZ DE CALIFICACIÓN'!E$9,IF(AND(H35=3,I35=4),'MATRIZ DE CALIFICACIÓN'!F$9,IF(AND(H35=3,I35=5),'MATRIZ DE CALIFICACIÓN'!G$9,"")))))</f>
        <v>12E</v>
      </c>
      <c r="T35" s="122">
        <f>IF(AND(H35=4,I35=1),'MATRIZ DE CALIFICACIÓN'!C$10,IF(AND(H35=4,I35=2),'MATRIZ DE CALIFICACIÓN'!D$10,IF(AND(H35=4,I35=3),'MATRIZ DE CALIFICACIÓN'!E$10,IF(AND(H35=4,I35=4),'MATRIZ DE CALIFICACIÓN'!F$10,IF(AND(H35=4,I35=5),'MATRIZ DE CALIFICACIÓN'!G$10,"")))))</f>
      </c>
      <c r="U35" s="123">
        <f>IF(AND(H35=5,I35=1),'MATRIZ DE CALIFICACIÓN'!C$11,IF(AND(H35=5,I35=2),'MATRIZ DE CALIFICACIÓN'!D$11,IF(AND(H35=5,I35=3),'MATRIZ DE CALIFICACIÓN'!E$11,IF(AND(H35=5,I35=4),'MATRIZ DE CALIFICACIÓN'!F$11,IF(AND(H35=5,I35=5),'MATRIZ DE CALIFICACIÓN'!G$11,"")))))</f>
      </c>
      <c r="V35" s="122" t="b">
        <f>IF(AND(G35="SI"),IF(AND(H35=1),'MATRIZ DE CALIFICACIÓN'!$J$7,IF(AND(H35=2),'MATRIZ DE CALIFICACIÓN'!$J$9,"")))</f>
        <v>0</v>
      </c>
      <c r="W35" s="122" t="b">
        <f>IF(AND(G35="SI"),IF(AND(H35=3),'MATRIZ DE CALIFICACIÓN'!$J$10,IF(AND(H35=4),'MATRIZ DE CALIFICACIÓN'!$J$12,IF(AND(H35=5),'MATRIZ DE CALIFICACIÓN'!$J$14,""))))</f>
        <v>0</v>
      </c>
      <c r="X35" s="122" t="b">
        <f>IF(AND(G35="SI"),IF(AND(I35=1),'MATRIZ DE CALIFICACIÓN'!$J$7,IF(AND(I35=2),'MATRIZ DE CALIFICACIÓN'!$J$9,"")))</f>
        <v>0</v>
      </c>
      <c r="Y35" s="122" t="b">
        <f>IF(AND(G35="SI"),IF(AND(I35=3),'MATRIZ DE CALIFICACIÓN'!$J$10,IF(AND(I35=4),'MATRIZ DE CALIFICACIÓN'!$J$12,IF(AND(I35=5),'MATRIZ DE CALIFICACIÓN'!$J$14,""))))</f>
        <v>0</v>
      </c>
    </row>
    <row r="36" spans="1:25" ht="408.75" customHeight="1">
      <c r="A36" s="233"/>
      <c r="B36" s="97">
        <v>21</v>
      </c>
      <c r="C36" s="68" t="s">
        <v>144</v>
      </c>
      <c r="D36" s="95" t="s">
        <v>302</v>
      </c>
      <c r="E36" s="68" t="s">
        <v>145</v>
      </c>
      <c r="F36" s="74" t="s">
        <v>146</v>
      </c>
      <c r="G36" s="70" t="s">
        <v>126</v>
      </c>
      <c r="H36" s="71">
        <v>4</v>
      </c>
      <c r="I36" s="71">
        <v>4</v>
      </c>
      <c r="J36" s="72" t="str">
        <f t="shared" si="0"/>
        <v>16E</v>
      </c>
      <c r="K36" s="73" t="str">
        <f>VLOOKUP(J36,'ZONA DE RIESGO'!$B$5:$C$23,2,FALSE)</f>
        <v>EXTREMO</v>
      </c>
      <c r="L36" s="71" t="s">
        <v>127</v>
      </c>
      <c r="M36" s="84" t="s">
        <v>341</v>
      </c>
      <c r="N36" s="68" t="s">
        <v>338</v>
      </c>
      <c r="O36" s="77" t="s">
        <v>143</v>
      </c>
      <c r="P36" s="81" t="s">
        <v>337</v>
      </c>
      <c r="Q36" s="122">
        <f>IF(AND(H36=1,I36=1),'MATRIZ DE CALIFICACIÓN'!C$7,IF(AND(H36=1,I36=2),'MATRIZ DE CALIFICACIÓN'!D$7,IF(AND(H36=1,I36=3),'MATRIZ DE CALIFICACIÓN'!E$7,IF(AND(H36=1,I36=4),'MATRIZ DE CALIFICACIÓN'!F$7,IF(AND(H36=1,I36=5),'MATRIZ DE CALIFICACIÓN'!G$7,"")))))</f>
      </c>
      <c r="R36" s="122">
        <f>IF(AND(H36=2,I36=1),'MATRIZ DE CALIFICACIÓN'!C$8,IF(AND(H36=2,I36=2),'MATRIZ DE CALIFICACIÓN'!D$8,IF(AND(H36=2,I36=3),'MATRIZ DE CALIFICACIÓN'!E$8,IF(AND(H36=2,I36=4),'MATRIZ DE CALIFICACIÓN'!F$8,IF(AND(H36=2,I36=5),'MATRIZ DE CALIFICACIÓN'!G$8,"")))))</f>
      </c>
      <c r="S36" s="122">
        <f>IF(AND(H36=3,I36=1),'MATRIZ DE CALIFICACIÓN'!C$9,IF(AND(H36=3,I36=2),'MATRIZ DE CALIFICACIÓN'!D$9,IF(AND(H36=3,I36=3),'MATRIZ DE CALIFICACIÓN'!E$9,IF(AND(H36=3,I36=4),'MATRIZ DE CALIFICACIÓN'!F$9,IF(AND(H36=3,I36=5),'MATRIZ DE CALIFICACIÓN'!G$9,"")))))</f>
      </c>
      <c r="T36" s="122" t="str">
        <f>IF(AND(H36=4,I36=1),'MATRIZ DE CALIFICACIÓN'!C$10,IF(AND(H36=4,I36=2),'MATRIZ DE CALIFICACIÓN'!D$10,IF(AND(H36=4,I36=3),'MATRIZ DE CALIFICACIÓN'!E$10,IF(AND(H36=4,I36=4),'MATRIZ DE CALIFICACIÓN'!F$10,IF(AND(H36=4,I36=5),'MATRIZ DE CALIFICACIÓN'!G$10,"")))))</f>
        <v>16E</v>
      </c>
      <c r="U36" s="123">
        <f>IF(AND(H36=5,I36=1),'MATRIZ DE CALIFICACIÓN'!C$11,IF(AND(H36=5,I36=2),'MATRIZ DE CALIFICACIÓN'!D$11,IF(AND(H36=5,I36=3),'MATRIZ DE CALIFICACIÓN'!E$11,IF(AND(H36=5,I36=4),'MATRIZ DE CALIFICACIÓN'!F$11,IF(AND(H36=5,I36=5),'MATRIZ DE CALIFICACIÓN'!G$11,"")))))</f>
      </c>
      <c r="V36" s="122" t="b">
        <f>IF(AND(G36="SI"),IF(AND(H36=1),'MATRIZ DE CALIFICACIÓN'!$J$7,IF(AND(H36=2),'MATRIZ DE CALIFICACIÓN'!$J$9,"")))</f>
        <v>0</v>
      </c>
      <c r="W36" s="122" t="b">
        <f>IF(AND(G36="SI"),IF(AND(H36=3),'MATRIZ DE CALIFICACIÓN'!$J$10,IF(AND(H36=4),'MATRIZ DE CALIFICACIÓN'!$J$12,IF(AND(H36=5),'MATRIZ DE CALIFICACIÓN'!$J$14,""))))</f>
        <v>0</v>
      </c>
      <c r="X36" s="122" t="b">
        <f>IF(AND(G36="SI"),IF(AND(I36=1),'MATRIZ DE CALIFICACIÓN'!$J$7,IF(AND(I36=2),'MATRIZ DE CALIFICACIÓN'!$J$9,"")))</f>
        <v>0</v>
      </c>
      <c r="Y36" s="122" t="b">
        <f>IF(AND(G36="SI"),IF(AND(I36=3),'MATRIZ DE CALIFICACIÓN'!$J$10,IF(AND(I36=4),'MATRIZ DE CALIFICACIÓN'!$J$12,IF(AND(I36=5),'MATRIZ DE CALIFICACIÓN'!$J$14,""))))</f>
        <v>0</v>
      </c>
    </row>
    <row r="37" spans="1:25" ht="395.25" customHeight="1">
      <c r="A37" s="233"/>
      <c r="B37" s="97">
        <v>22</v>
      </c>
      <c r="C37" s="80" t="s">
        <v>147</v>
      </c>
      <c r="D37" s="80" t="s">
        <v>148</v>
      </c>
      <c r="E37" s="80" t="s">
        <v>149</v>
      </c>
      <c r="F37" s="80" t="s">
        <v>150</v>
      </c>
      <c r="G37" s="70" t="s">
        <v>140</v>
      </c>
      <c r="H37" s="71">
        <v>3</v>
      </c>
      <c r="I37" s="71">
        <v>3</v>
      </c>
      <c r="J37" s="72" t="str">
        <f t="shared" si="0"/>
        <v>9A</v>
      </c>
      <c r="K37" s="73" t="str">
        <f>VLOOKUP(J37,'ZONA DE RIESGO'!$B$5:$C$23,2,FALSE)</f>
        <v>ALTO</v>
      </c>
      <c r="L37" s="71" t="s">
        <v>127</v>
      </c>
      <c r="M37" s="79" t="s">
        <v>303</v>
      </c>
      <c r="N37" s="68" t="s">
        <v>151</v>
      </c>
      <c r="O37" s="85" t="s">
        <v>135</v>
      </c>
      <c r="P37" s="86" t="s">
        <v>309</v>
      </c>
      <c r="Q37" s="122">
        <f>IF(AND(H37=1,I37=1),'MATRIZ DE CALIFICACIÓN'!C$7,IF(AND(H37=1,I37=2),'MATRIZ DE CALIFICACIÓN'!D$7,IF(AND(H37=1,I37=3),'MATRIZ DE CALIFICACIÓN'!E$7,IF(AND(H37=1,I37=4),'MATRIZ DE CALIFICACIÓN'!F$7,IF(AND(H37=1,I37=5),'MATRIZ DE CALIFICACIÓN'!G$7,"")))))</f>
      </c>
      <c r="R37" s="122">
        <f>IF(AND(H37=2,I37=1),'MATRIZ DE CALIFICACIÓN'!C$8,IF(AND(H37=2,I37=2),'MATRIZ DE CALIFICACIÓN'!D$8,IF(AND(H37=2,I37=3),'MATRIZ DE CALIFICACIÓN'!E$8,IF(AND(H37=2,I37=4),'MATRIZ DE CALIFICACIÓN'!F$8,IF(AND(H37=2,I37=5),'MATRIZ DE CALIFICACIÓN'!G$8,"")))))</f>
      </c>
      <c r="S37" s="122" t="str">
        <f>IF(AND(H37=3,I37=1),'MATRIZ DE CALIFICACIÓN'!C$9,IF(AND(H37=3,I37=2),'MATRIZ DE CALIFICACIÓN'!D$9,IF(AND(H37=3,I37=3),'MATRIZ DE CALIFICACIÓN'!E$9,IF(AND(H37=3,I37=4),'MATRIZ DE CALIFICACIÓN'!F$9,IF(AND(H37=3,I37=5),'MATRIZ DE CALIFICACIÓN'!G$9,"")))))</f>
        <v>9A</v>
      </c>
      <c r="T37" s="122">
        <f>IF(AND(H37=4,I37=1),'MATRIZ DE CALIFICACIÓN'!C$10,IF(AND(H37=4,I37=2),'MATRIZ DE CALIFICACIÓN'!D$10,IF(AND(H37=4,I37=3),'MATRIZ DE CALIFICACIÓN'!E$10,IF(AND(H37=4,I37=4),'MATRIZ DE CALIFICACIÓN'!F$10,IF(AND(H37=4,I37=5),'MATRIZ DE CALIFICACIÓN'!G$10,"")))))</f>
      </c>
      <c r="U37" s="123">
        <f>IF(AND(H37=5,I37=1),'MATRIZ DE CALIFICACIÓN'!C$11,IF(AND(H37=5,I37=2),'MATRIZ DE CALIFICACIÓN'!D$11,IF(AND(H37=5,I37=3),'MATRIZ DE CALIFICACIÓN'!E$11,IF(AND(H37=5,I37=4),'MATRIZ DE CALIFICACIÓN'!F$11,IF(AND(H37=5,I37=5),'MATRIZ DE CALIFICACIÓN'!G$11,"")))))</f>
      </c>
      <c r="V37" s="122">
        <f>IF(AND(G37="SI"),IF(AND(H37=1),'MATRIZ DE CALIFICACIÓN'!$J$7,IF(AND(H37=2),'MATRIZ DE CALIFICACIÓN'!$J$9,"")))</f>
      </c>
      <c r="W37" s="122">
        <f>IF(AND(G37="SI"),IF(AND(H37=3),'MATRIZ DE CALIFICACIÓN'!$J$10,IF(AND(H37=4),'MATRIZ DE CALIFICACIÓN'!$J$12,IF(AND(H37=5),'MATRIZ DE CALIFICACIÓN'!$J$14,""))))</f>
        <v>3</v>
      </c>
      <c r="X37" s="122">
        <f>IF(AND(G37="SI"),IF(AND(I37=1),'MATRIZ DE CALIFICACIÓN'!$J$7,IF(AND(I37=2),'MATRIZ DE CALIFICACIÓN'!$J$9,"")))</f>
      </c>
      <c r="Y37" s="122">
        <f>IF(AND(G37="SI"),IF(AND(I37=3),'MATRIZ DE CALIFICACIÓN'!$J$10,IF(AND(I37=4),'MATRIZ DE CALIFICACIÓN'!$J$12,IF(AND(I37=5),'MATRIZ DE CALIFICACIÓN'!$J$14,""))))</f>
        <v>3</v>
      </c>
    </row>
    <row r="38" spans="1:25" ht="217.5" customHeight="1">
      <c r="A38" s="233"/>
      <c r="B38" s="97">
        <v>23</v>
      </c>
      <c r="C38" s="82" t="s">
        <v>184</v>
      </c>
      <c r="D38" s="68" t="s">
        <v>152</v>
      </c>
      <c r="E38" s="68" t="s">
        <v>153</v>
      </c>
      <c r="F38" s="68" t="s">
        <v>154</v>
      </c>
      <c r="G38" s="70" t="s">
        <v>126</v>
      </c>
      <c r="H38" s="83">
        <v>4</v>
      </c>
      <c r="I38" s="83">
        <v>4</v>
      </c>
      <c r="J38" s="72" t="str">
        <f t="shared" si="0"/>
        <v>16E</v>
      </c>
      <c r="K38" s="73" t="str">
        <f>VLOOKUP(J38,'ZONA DE RIESGO'!$B$5:$C$23,2,FALSE)</f>
        <v>EXTREMO</v>
      </c>
      <c r="L38" s="71" t="s">
        <v>127</v>
      </c>
      <c r="M38" s="79" t="s">
        <v>305</v>
      </c>
      <c r="N38" s="68" t="s">
        <v>155</v>
      </c>
      <c r="O38" s="83" t="s">
        <v>143</v>
      </c>
      <c r="P38" s="81" t="s">
        <v>310</v>
      </c>
      <c r="Q38" s="122">
        <f>IF(AND(H38=1,I38=1),'MATRIZ DE CALIFICACIÓN'!C$7,IF(AND(H38=1,I38=2),'MATRIZ DE CALIFICACIÓN'!D$7,IF(AND(H38=1,I38=3),'MATRIZ DE CALIFICACIÓN'!E$7,IF(AND(H38=1,I38=4),'MATRIZ DE CALIFICACIÓN'!F$7,IF(AND(H38=1,I38=5),'MATRIZ DE CALIFICACIÓN'!G$7,"")))))</f>
      </c>
      <c r="R38" s="122">
        <f>IF(AND(H38=2,I38=1),'MATRIZ DE CALIFICACIÓN'!C$8,IF(AND(H38=2,I38=2),'MATRIZ DE CALIFICACIÓN'!D$8,IF(AND(H38=2,I38=3),'MATRIZ DE CALIFICACIÓN'!E$8,IF(AND(H38=2,I38=4),'MATRIZ DE CALIFICACIÓN'!F$8,IF(AND(H38=2,I38=5),'MATRIZ DE CALIFICACIÓN'!G$8,"")))))</f>
      </c>
      <c r="S38" s="122">
        <f>IF(AND(H38=3,I38=1),'MATRIZ DE CALIFICACIÓN'!C$9,IF(AND(H38=3,I38=2),'MATRIZ DE CALIFICACIÓN'!D$9,IF(AND(H38=3,I38=3),'MATRIZ DE CALIFICACIÓN'!E$9,IF(AND(H38=3,I38=4),'MATRIZ DE CALIFICACIÓN'!F$9,IF(AND(H38=3,I38=5),'MATRIZ DE CALIFICACIÓN'!G$9,"")))))</f>
      </c>
      <c r="T38" s="122" t="str">
        <f>IF(AND(H38=4,I38=1),'MATRIZ DE CALIFICACIÓN'!C$10,IF(AND(H38=4,I38=2),'MATRIZ DE CALIFICACIÓN'!D$10,IF(AND(H38=4,I38=3),'MATRIZ DE CALIFICACIÓN'!E$10,IF(AND(H38=4,I38=4),'MATRIZ DE CALIFICACIÓN'!F$10,IF(AND(H38=4,I38=5),'MATRIZ DE CALIFICACIÓN'!G$10,"")))))</f>
        <v>16E</v>
      </c>
      <c r="U38" s="123">
        <f>IF(AND(H38=5,I38=1),'MATRIZ DE CALIFICACIÓN'!C$11,IF(AND(H38=5,I38=2),'MATRIZ DE CALIFICACIÓN'!D$11,IF(AND(H38=5,I38=3),'MATRIZ DE CALIFICACIÓN'!E$11,IF(AND(H38=5,I38=4),'MATRIZ DE CALIFICACIÓN'!F$11,IF(AND(H38=5,I38=5),'MATRIZ DE CALIFICACIÓN'!G$11,"")))))</f>
      </c>
      <c r="V38" s="122" t="b">
        <f>IF(AND(G38="SI"),IF(AND(H38=1),'MATRIZ DE CALIFICACIÓN'!$J$7,IF(AND(H38=2),'MATRIZ DE CALIFICACIÓN'!$J$9,"")))</f>
        <v>0</v>
      </c>
      <c r="W38" s="122" t="b">
        <f>IF(AND(G38="SI"),IF(AND(H38=3),'MATRIZ DE CALIFICACIÓN'!$J$10,IF(AND(H38=4),'MATRIZ DE CALIFICACIÓN'!$J$12,IF(AND(H38=5),'MATRIZ DE CALIFICACIÓN'!$J$14,""))))</f>
        <v>0</v>
      </c>
      <c r="X38" s="122" t="b">
        <f>IF(AND(G38="SI"),IF(AND(I38=1),'MATRIZ DE CALIFICACIÓN'!$J$7,IF(AND(I38=2),'MATRIZ DE CALIFICACIÓN'!$J$9,"")))</f>
        <v>0</v>
      </c>
      <c r="Y38" s="122" t="b">
        <f>IF(AND(G38="SI"),IF(AND(I38=3),'MATRIZ DE CALIFICACIÓN'!$J$10,IF(AND(I38=4),'MATRIZ DE CALIFICACIÓN'!$J$12,IF(AND(I38=5),'MATRIZ DE CALIFICACIÓN'!$J$14,""))))</f>
        <v>0</v>
      </c>
    </row>
    <row r="39" spans="1:25" ht="408.75" customHeight="1">
      <c r="A39" s="233"/>
      <c r="B39" s="97">
        <v>24</v>
      </c>
      <c r="C39" s="82" t="s">
        <v>185</v>
      </c>
      <c r="D39" s="68" t="s">
        <v>311</v>
      </c>
      <c r="E39" s="68" t="s">
        <v>186</v>
      </c>
      <c r="F39" s="68" t="s">
        <v>156</v>
      </c>
      <c r="G39" s="70" t="s">
        <v>126</v>
      </c>
      <c r="H39" s="83">
        <v>1</v>
      </c>
      <c r="I39" s="83">
        <v>4</v>
      </c>
      <c r="J39" s="72" t="str">
        <f t="shared" si="0"/>
        <v>4A</v>
      </c>
      <c r="K39" s="73" t="str">
        <f>VLOOKUP(J39,'ZONA DE RIESGO'!$B$5:$C$23,2,FALSE)</f>
        <v>ALTO</v>
      </c>
      <c r="L39" s="71" t="s">
        <v>127</v>
      </c>
      <c r="M39" s="79" t="s">
        <v>312</v>
      </c>
      <c r="N39" s="68" t="s">
        <v>157</v>
      </c>
      <c r="O39" s="83" t="s">
        <v>143</v>
      </c>
      <c r="P39" s="81" t="s">
        <v>187</v>
      </c>
      <c r="Q39" s="122" t="str">
        <f>IF(AND(H39=1,I39=1),'MATRIZ DE CALIFICACIÓN'!C$7,IF(AND(H39=1,I39=2),'MATRIZ DE CALIFICACIÓN'!D$7,IF(AND(H39=1,I39=3),'MATRIZ DE CALIFICACIÓN'!E$7,IF(AND(H39=1,I39=4),'MATRIZ DE CALIFICACIÓN'!F$7,IF(AND(H39=1,I39=5),'MATRIZ DE CALIFICACIÓN'!G$7,"")))))</f>
        <v>4A</v>
      </c>
      <c r="R39" s="122">
        <f>IF(AND(H39=2,I39=1),'MATRIZ DE CALIFICACIÓN'!C$8,IF(AND(H39=2,I39=2),'MATRIZ DE CALIFICACIÓN'!D$8,IF(AND(H39=2,I39=3),'MATRIZ DE CALIFICACIÓN'!E$8,IF(AND(H39=2,I39=4),'MATRIZ DE CALIFICACIÓN'!F$8,IF(AND(H39=2,I39=5),'MATRIZ DE CALIFICACIÓN'!G$8,"")))))</f>
      </c>
      <c r="S39" s="122">
        <f>IF(AND(H39=3,I39=1),'MATRIZ DE CALIFICACIÓN'!C$9,IF(AND(H39=3,I39=2),'MATRIZ DE CALIFICACIÓN'!D$9,IF(AND(H39=3,I39=3),'MATRIZ DE CALIFICACIÓN'!E$9,IF(AND(H39=3,I39=4),'MATRIZ DE CALIFICACIÓN'!F$9,IF(AND(H39=3,I39=5),'MATRIZ DE CALIFICACIÓN'!G$9,"")))))</f>
      </c>
      <c r="T39" s="122">
        <f>IF(AND(H39=4,I39=1),'MATRIZ DE CALIFICACIÓN'!C$10,IF(AND(H39=4,I39=2),'MATRIZ DE CALIFICACIÓN'!D$10,IF(AND(H39=4,I39=3),'MATRIZ DE CALIFICACIÓN'!E$10,IF(AND(H39=4,I39=4),'MATRIZ DE CALIFICACIÓN'!F$10,IF(AND(H39=4,I39=5),'MATRIZ DE CALIFICACIÓN'!G$10,"")))))</f>
      </c>
      <c r="U39" s="123">
        <f>IF(AND(H39=5,I39=1),'MATRIZ DE CALIFICACIÓN'!C$11,IF(AND(H39=5,I39=2),'MATRIZ DE CALIFICACIÓN'!D$11,IF(AND(H39=5,I39=3),'MATRIZ DE CALIFICACIÓN'!E$11,IF(AND(H39=5,I39=4),'MATRIZ DE CALIFICACIÓN'!F$11,IF(AND(H39=5,I39=5),'MATRIZ DE CALIFICACIÓN'!G$11,"")))))</f>
      </c>
      <c r="V39" s="122" t="b">
        <f>IF(AND(G39="SI"),IF(AND(H39=1),'MATRIZ DE CALIFICACIÓN'!$J$7,IF(AND(H39=2),'MATRIZ DE CALIFICACIÓN'!$J$9,"")))</f>
        <v>0</v>
      </c>
      <c r="W39" s="122" t="b">
        <f>IF(AND(G39="SI"),IF(AND(H39=3),'MATRIZ DE CALIFICACIÓN'!$J$10,IF(AND(H39=4),'MATRIZ DE CALIFICACIÓN'!$J$12,IF(AND(H39=5),'MATRIZ DE CALIFICACIÓN'!$J$14,""))))</f>
        <v>0</v>
      </c>
      <c r="X39" s="122" t="b">
        <f>IF(AND(G39="SI"),IF(AND(I39=1),'MATRIZ DE CALIFICACIÓN'!$J$7,IF(AND(I39=2),'MATRIZ DE CALIFICACIÓN'!$J$9,"")))</f>
        <v>0</v>
      </c>
      <c r="Y39" s="122" t="b">
        <f>IF(AND(G39="SI"),IF(AND(I39=3),'MATRIZ DE CALIFICACIÓN'!$J$10,IF(AND(I39=4),'MATRIZ DE CALIFICACIÓN'!$J$12,IF(AND(I39=5),'MATRIZ DE CALIFICACIÓN'!$J$14,""))))</f>
        <v>0</v>
      </c>
    </row>
    <row r="40" spans="1:25" ht="113.25" customHeight="1">
      <c r="A40" s="233"/>
      <c r="B40" s="97">
        <v>25</v>
      </c>
      <c r="C40" s="87" t="s">
        <v>171</v>
      </c>
      <c r="D40" s="87" t="s">
        <v>172</v>
      </c>
      <c r="E40" s="68" t="s">
        <v>188</v>
      </c>
      <c r="F40" s="68" t="s">
        <v>158</v>
      </c>
      <c r="G40" s="70" t="s">
        <v>140</v>
      </c>
      <c r="H40" s="88">
        <v>3</v>
      </c>
      <c r="I40" s="88">
        <v>3</v>
      </c>
      <c r="J40" s="72" t="str">
        <f t="shared" si="0"/>
        <v>9A</v>
      </c>
      <c r="K40" s="89" t="str">
        <f>VLOOKUP(J40,'ZONA DE RIESGO'!$B$5:$C$23,2,FALSE)</f>
        <v>ALTO</v>
      </c>
      <c r="L40" s="71" t="s">
        <v>127</v>
      </c>
      <c r="M40" s="79" t="s">
        <v>304</v>
      </c>
      <c r="N40" s="68" t="s">
        <v>277</v>
      </c>
      <c r="O40" s="88" t="s">
        <v>135</v>
      </c>
      <c r="P40" s="86" t="s">
        <v>173</v>
      </c>
      <c r="Q40" s="122">
        <f>IF(AND(H40=1,I40=1),'MATRIZ DE CALIFICACIÓN'!C$7,IF(AND(H40=1,I40=2),'MATRIZ DE CALIFICACIÓN'!D$7,IF(AND(H40=1,I40=3),'MATRIZ DE CALIFICACIÓN'!E$7,IF(AND(H40=1,I40=4),'MATRIZ DE CALIFICACIÓN'!F$7,IF(AND(H40=1,I40=5),'MATRIZ DE CALIFICACIÓN'!G$7,"")))))</f>
      </c>
      <c r="R40" s="122">
        <f>IF(AND(H40=2,I40=1),'MATRIZ DE CALIFICACIÓN'!C$8,IF(AND(H40=2,I40=2),'MATRIZ DE CALIFICACIÓN'!D$8,IF(AND(H40=2,I40=3),'MATRIZ DE CALIFICACIÓN'!E$8,IF(AND(H40=2,I40=4),'MATRIZ DE CALIFICACIÓN'!F$8,IF(AND(H40=2,I40=5),'MATRIZ DE CALIFICACIÓN'!G$8,"")))))</f>
      </c>
      <c r="S40" s="122" t="str">
        <f>IF(AND(H40=3,I40=1),'MATRIZ DE CALIFICACIÓN'!C$9,IF(AND(H40=3,I40=2),'MATRIZ DE CALIFICACIÓN'!D$9,IF(AND(H40=3,I40=3),'MATRIZ DE CALIFICACIÓN'!E$9,IF(AND(H40=3,I40=4),'MATRIZ DE CALIFICACIÓN'!F$9,IF(AND(H40=3,I40=5),'MATRIZ DE CALIFICACIÓN'!G$9,"")))))</f>
        <v>9A</v>
      </c>
      <c r="T40" s="122">
        <f>IF(AND(H40=4,I40=1),'MATRIZ DE CALIFICACIÓN'!C$10,IF(AND(H40=4,I40=2),'MATRIZ DE CALIFICACIÓN'!D$10,IF(AND(H40=4,I40=3),'MATRIZ DE CALIFICACIÓN'!E$10,IF(AND(H40=4,I40=4),'MATRIZ DE CALIFICACIÓN'!F$10,IF(AND(H40=4,I40=5),'MATRIZ DE CALIFICACIÓN'!G$10,"")))))</f>
      </c>
      <c r="U40" s="123">
        <f>IF(AND(H40=5,I40=1),'MATRIZ DE CALIFICACIÓN'!C$11,IF(AND(H40=5,I40=2),'MATRIZ DE CALIFICACIÓN'!D$11,IF(AND(H40=5,I40=3),'MATRIZ DE CALIFICACIÓN'!E$11,IF(AND(H40=5,I40=4),'MATRIZ DE CALIFICACIÓN'!F$11,IF(AND(H40=5,I40=5),'MATRIZ DE CALIFICACIÓN'!G$11,"")))))</f>
      </c>
      <c r="V40" s="122">
        <f>IF(AND(G40="SI"),IF(AND(H40=1),'MATRIZ DE CALIFICACIÓN'!$J$7,IF(AND(H40=2),'MATRIZ DE CALIFICACIÓN'!$J$9,"")))</f>
      </c>
      <c r="W40" s="122">
        <f>IF(AND(G40="SI"),IF(AND(H40=3),'MATRIZ DE CALIFICACIÓN'!$J$10,IF(AND(H40=4),'MATRIZ DE CALIFICACIÓN'!$J$12,IF(AND(H40=5),'MATRIZ DE CALIFICACIÓN'!$J$14,""))))</f>
        <v>3</v>
      </c>
      <c r="X40" s="122">
        <f>IF(AND(G40="SI"),IF(AND(I40=1),'MATRIZ DE CALIFICACIÓN'!$J$7,IF(AND(I40=2),'MATRIZ DE CALIFICACIÓN'!$J$9,"")))</f>
      </c>
      <c r="Y40" s="122">
        <f>IF(AND(G40="SI"),IF(AND(I40=3),'MATRIZ DE CALIFICACIÓN'!$J$10,IF(AND(I40=4),'MATRIZ DE CALIFICACIÓN'!$J$12,IF(AND(I40=5),'MATRIZ DE CALIFICACIÓN'!$J$14,""))))</f>
        <v>3</v>
      </c>
    </row>
    <row r="41" spans="1:25" ht="237.75" customHeight="1">
      <c r="A41" s="233"/>
      <c r="B41" s="97">
        <v>26</v>
      </c>
      <c r="C41" s="68" t="s">
        <v>174</v>
      </c>
      <c r="D41" s="90" t="s">
        <v>175</v>
      </c>
      <c r="E41" s="90" t="s">
        <v>176</v>
      </c>
      <c r="F41" s="68" t="s">
        <v>177</v>
      </c>
      <c r="G41" s="70" t="s">
        <v>126</v>
      </c>
      <c r="H41" s="88">
        <v>3</v>
      </c>
      <c r="I41" s="88">
        <v>3</v>
      </c>
      <c r="J41" s="72" t="str">
        <f t="shared" si="0"/>
        <v>9A</v>
      </c>
      <c r="K41" s="89" t="str">
        <f>VLOOKUP(J41,'ZONA DE RIESGO'!$B$5:$C$23,2,FALSE)</f>
        <v>ALTO</v>
      </c>
      <c r="L41" s="71" t="s">
        <v>127</v>
      </c>
      <c r="M41" s="91" t="s">
        <v>339</v>
      </c>
      <c r="N41" s="68" t="s">
        <v>278</v>
      </c>
      <c r="O41" s="71" t="s">
        <v>170</v>
      </c>
      <c r="P41" s="86" t="s">
        <v>178</v>
      </c>
      <c r="Q41" s="122">
        <f>IF(AND(H41=1,I41=1),'MATRIZ DE CALIFICACIÓN'!C$7,IF(AND(H41=1,I41=2),'MATRIZ DE CALIFICACIÓN'!D$7,IF(AND(H41=1,I41=3),'MATRIZ DE CALIFICACIÓN'!E$7,IF(AND(H41=1,I41=4),'MATRIZ DE CALIFICACIÓN'!F$7,IF(AND(H41=1,I41=5),'MATRIZ DE CALIFICACIÓN'!G$7,"")))))</f>
      </c>
      <c r="R41" s="122">
        <f>IF(AND(H41=2,I41=1),'MATRIZ DE CALIFICACIÓN'!C$8,IF(AND(H41=2,I41=2),'MATRIZ DE CALIFICACIÓN'!D$8,IF(AND(H41=2,I41=3),'MATRIZ DE CALIFICACIÓN'!E$8,IF(AND(H41=2,I41=4),'MATRIZ DE CALIFICACIÓN'!F$8,IF(AND(H41=2,I41=5),'MATRIZ DE CALIFICACIÓN'!G$8,"")))))</f>
      </c>
      <c r="S41" s="122" t="str">
        <f>IF(AND(H41=3,I41=1),'MATRIZ DE CALIFICACIÓN'!C$9,IF(AND(H41=3,I41=2),'MATRIZ DE CALIFICACIÓN'!D$9,IF(AND(H41=3,I41=3),'MATRIZ DE CALIFICACIÓN'!E$9,IF(AND(H41=3,I41=4),'MATRIZ DE CALIFICACIÓN'!F$9,IF(AND(H41=3,I41=5),'MATRIZ DE CALIFICACIÓN'!G$9,"")))))</f>
        <v>9A</v>
      </c>
      <c r="T41" s="122">
        <f>IF(AND(H41=4,I41=1),'MATRIZ DE CALIFICACIÓN'!C$10,IF(AND(H41=4,I41=2),'MATRIZ DE CALIFICACIÓN'!D$10,IF(AND(H41=4,I41=3),'MATRIZ DE CALIFICACIÓN'!E$10,IF(AND(H41=4,I41=4),'MATRIZ DE CALIFICACIÓN'!F$10,IF(AND(H41=4,I41=5),'MATRIZ DE CALIFICACIÓN'!G$10,"")))))</f>
      </c>
      <c r="U41" s="123">
        <f>IF(AND(H41=5,I41=1),'MATRIZ DE CALIFICACIÓN'!C$11,IF(AND(H41=5,I41=2),'MATRIZ DE CALIFICACIÓN'!D$11,IF(AND(H41=5,I41=3),'MATRIZ DE CALIFICACIÓN'!E$11,IF(AND(H41=5,I41=4),'MATRIZ DE CALIFICACIÓN'!F$11,IF(AND(H41=5,I41=5),'MATRIZ DE CALIFICACIÓN'!G$11,"")))))</f>
      </c>
      <c r="V41" s="122" t="b">
        <f>IF(AND(G41="SI"),IF(AND(H41=1),'MATRIZ DE CALIFICACIÓN'!$J$7,IF(AND(H41=2),'MATRIZ DE CALIFICACIÓN'!$J$9,"")))</f>
        <v>0</v>
      </c>
      <c r="W41" s="122" t="b">
        <f>IF(AND(G41="SI"),IF(AND(H41=3),'MATRIZ DE CALIFICACIÓN'!$J$10,IF(AND(H41=4),'MATRIZ DE CALIFICACIÓN'!$J$12,IF(AND(H41=5),'MATRIZ DE CALIFICACIÓN'!$J$14,""))))</f>
        <v>0</v>
      </c>
      <c r="X41" s="122" t="b">
        <f>IF(AND(G41="SI"),IF(AND(I41=1),'MATRIZ DE CALIFICACIÓN'!$J$7,IF(AND(I41=2),'MATRIZ DE CALIFICACIÓN'!$J$9,"")))</f>
        <v>0</v>
      </c>
      <c r="Y41" s="122" t="b">
        <f>IF(AND(G41="SI"),IF(AND(I41=3),'MATRIZ DE CALIFICACIÓN'!$J$10,IF(AND(I41=4),'MATRIZ DE CALIFICACIÓN'!$J$12,IF(AND(I41=5),'MATRIZ DE CALIFICACIÓN'!$J$14,""))))</f>
        <v>0</v>
      </c>
    </row>
    <row r="42" spans="1:25" ht="304.5" customHeight="1">
      <c r="A42" s="233"/>
      <c r="B42" s="97">
        <v>27</v>
      </c>
      <c r="C42" s="92" t="s">
        <v>159</v>
      </c>
      <c r="D42" s="78" t="s">
        <v>160</v>
      </c>
      <c r="E42" s="78" t="s">
        <v>161</v>
      </c>
      <c r="F42" s="93" t="s">
        <v>162</v>
      </c>
      <c r="G42" s="70" t="s">
        <v>126</v>
      </c>
      <c r="H42" s="71">
        <v>5</v>
      </c>
      <c r="I42" s="71">
        <v>4</v>
      </c>
      <c r="J42" s="72" t="str">
        <f t="shared" si="0"/>
        <v>20E</v>
      </c>
      <c r="K42" s="73" t="str">
        <f>VLOOKUP(J42,'ZONA DE RIESGO'!$B$5:$C$23,2,FALSE)</f>
        <v>EXTREMO</v>
      </c>
      <c r="L42" s="71" t="s">
        <v>163</v>
      </c>
      <c r="M42" s="94" t="s">
        <v>274</v>
      </c>
      <c r="N42" s="74" t="s">
        <v>279</v>
      </c>
      <c r="O42" s="83" t="s">
        <v>143</v>
      </c>
      <c r="P42" s="81" t="s">
        <v>164</v>
      </c>
      <c r="Q42" s="122">
        <f>IF(AND(H42=1,I42=1),'MATRIZ DE CALIFICACIÓN'!C$7,IF(AND(H42=1,I42=2),'MATRIZ DE CALIFICACIÓN'!D$7,IF(AND(H42=1,I42=3),'MATRIZ DE CALIFICACIÓN'!E$7,IF(AND(H42=1,I42=4),'MATRIZ DE CALIFICACIÓN'!F$7,IF(AND(H42=1,I42=5),'MATRIZ DE CALIFICACIÓN'!G$7,"")))))</f>
      </c>
      <c r="R42" s="122">
        <f>IF(AND(H42=2,I42=1),'MATRIZ DE CALIFICACIÓN'!C$8,IF(AND(H42=2,I42=2),'MATRIZ DE CALIFICACIÓN'!D$8,IF(AND(H42=2,I42=3),'MATRIZ DE CALIFICACIÓN'!E$8,IF(AND(H42=2,I42=4),'MATRIZ DE CALIFICACIÓN'!F$8,IF(AND(H42=2,I42=5),'MATRIZ DE CALIFICACIÓN'!G$8,"")))))</f>
      </c>
      <c r="S42" s="122">
        <f>IF(AND(H42=3,I42=1),'MATRIZ DE CALIFICACIÓN'!C$9,IF(AND(H42=3,I42=2),'MATRIZ DE CALIFICACIÓN'!D$9,IF(AND(H42=3,I42=3),'MATRIZ DE CALIFICACIÓN'!E$9,IF(AND(H42=3,I42=4),'MATRIZ DE CALIFICACIÓN'!F$9,IF(AND(H42=3,I42=5),'MATRIZ DE CALIFICACIÓN'!G$9,"")))))</f>
      </c>
      <c r="T42" s="122">
        <f>IF(AND(H42=4,I42=1),'MATRIZ DE CALIFICACIÓN'!C$10,IF(AND(H42=4,I42=2),'MATRIZ DE CALIFICACIÓN'!D$10,IF(AND(H42=4,I42=3),'MATRIZ DE CALIFICACIÓN'!E$10,IF(AND(H42=4,I42=4),'MATRIZ DE CALIFICACIÓN'!F$10,IF(AND(H42=4,I42=5),'MATRIZ DE CALIFICACIÓN'!G$10,"")))))</f>
      </c>
      <c r="U42" s="123" t="str">
        <f>IF(AND(H42=5,I42=1),'MATRIZ DE CALIFICACIÓN'!C$11,IF(AND(H42=5,I42=2),'MATRIZ DE CALIFICACIÓN'!D$11,IF(AND(H42=5,I42=3),'MATRIZ DE CALIFICACIÓN'!E$11,IF(AND(H42=5,I42=4),'MATRIZ DE CALIFICACIÓN'!F$11,IF(AND(H42=5,I42=5),'MATRIZ DE CALIFICACIÓN'!G$11,"")))))</f>
        <v>20E</v>
      </c>
      <c r="V42" s="122" t="b">
        <f>IF(AND(G42="SI"),IF(AND(H42=1),'MATRIZ DE CALIFICACIÓN'!$J$7,IF(AND(H42=2),'MATRIZ DE CALIFICACIÓN'!$J$9,"")))</f>
        <v>0</v>
      </c>
      <c r="W42" s="122" t="b">
        <f>IF(AND(G42="SI"),IF(AND(H42=3),'MATRIZ DE CALIFICACIÓN'!$J$10,IF(AND(H42=4),'MATRIZ DE CALIFICACIÓN'!$J$12,IF(AND(H42=5),'MATRIZ DE CALIFICACIÓN'!$J$14,""))))</f>
        <v>0</v>
      </c>
      <c r="X42" s="122" t="b">
        <f>IF(AND(G42="SI"),IF(AND(I42=1),'MATRIZ DE CALIFICACIÓN'!$J$7,IF(AND(I42=2),'MATRIZ DE CALIFICACIÓN'!$J$9,"")))</f>
        <v>0</v>
      </c>
      <c r="Y42" s="122" t="b">
        <f>IF(AND(G42="SI"),IF(AND(I42=3),'MATRIZ DE CALIFICACIÓN'!$J$10,IF(AND(I42=4),'MATRIZ DE CALIFICACIÓN'!$J$12,IF(AND(I42=5),'MATRIZ DE CALIFICACIÓN'!$J$14,""))))</f>
        <v>0</v>
      </c>
    </row>
    <row r="43" spans="1:25" ht="273.75" customHeight="1">
      <c r="A43" s="233"/>
      <c r="B43" s="107">
        <v>28</v>
      </c>
      <c r="C43" s="68" t="s">
        <v>165</v>
      </c>
      <c r="D43" s="68" t="s">
        <v>166</v>
      </c>
      <c r="E43" s="93" t="s">
        <v>167</v>
      </c>
      <c r="F43" s="126" t="s">
        <v>168</v>
      </c>
      <c r="G43" s="108" t="s">
        <v>140</v>
      </c>
      <c r="H43" s="109">
        <v>4</v>
      </c>
      <c r="I43" s="109">
        <v>3</v>
      </c>
      <c r="J43" s="110" t="str">
        <f t="shared" si="0"/>
        <v>12A</v>
      </c>
      <c r="K43" s="111" t="str">
        <f>VLOOKUP(J43,'ZONA DE RIESGO'!$B$5:$C$23,2,FALSE)</f>
        <v>ALTO</v>
      </c>
      <c r="L43" s="71" t="s">
        <v>169</v>
      </c>
      <c r="M43" s="79" t="s">
        <v>342</v>
      </c>
      <c r="N43" s="68" t="s">
        <v>340</v>
      </c>
      <c r="O43" s="71" t="s">
        <v>135</v>
      </c>
      <c r="P43" s="86" t="s">
        <v>343</v>
      </c>
      <c r="Q43" s="122">
        <f>IF(AND(H43=1,I43=1),'MATRIZ DE CALIFICACIÓN'!C$7,IF(AND(H43=1,I43=2),'MATRIZ DE CALIFICACIÓN'!D$7,IF(AND(H43=1,I43=3),'MATRIZ DE CALIFICACIÓN'!E$7,IF(AND(H43=1,I43=4),'MATRIZ DE CALIFICACIÓN'!F$7,IF(AND(H43=1,I43=5),'MATRIZ DE CALIFICACIÓN'!G$7,"")))))</f>
      </c>
      <c r="R43" s="122">
        <f>IF(AND(H43=2,I43=1),'MATRIZ DE CALIFICACIÓN'!C$8,IF(AND(H43=2,I43=2),'MATRIZ DE CALIFICACIÓN'!D$8,IF(AND(H43=2,I43=3),'MATRIZ DE CALIFICACIÓN'!E$8,IF(AND(H43=2,I43=4),'MATRIZ DE CALIFICACIÓN'!F$8,IF(AND(H43=2,I43=5),'MATRIZ DE CALIFICACIÓN'!G$8,"")))))</f>
      </c>
      <c r="S43" s="122">
        <f>IF(AND(H43=3,I43=1),'MATRIZ DE CALIFICACIÓN'!C$9,IF(AND(H43=3,I43=2),'MATRIZ DE CALIFICACIÓN'!D$9,IF(AND(H43=3,I43=3),'MATRIZ DE CALIFICACIÓN'!E$9,IF(AND(H43=3,I43=4),'MATRIZ DE CALIFICACIÓN'!F$9,IF(AND(H43=3,I43=5),'MATRIZ DE CALIFICACIÓN'!G$9,"")))))</f>
      </c>
      <c r="T43" s="122" t="str">
        <f>IF(AND(H43=4,I43=1),'MATRIZ DE CALIFICACIÓN'!C$10,IF(AND(H43=4,I43=2),'MATRIZ DE CALIFICACIÓN'!D$10,IF(AND(H43=4,I43=3),'MATRIZ DE CALIFICACIÓN'!E$10,IF(AND(H43=4,I43=4),'MATRIZ DE CALIFICACIÓN'!F$10,IF(AND(H43=4,I43=5),'MATRIZ DE CALIFICACIÓN'!G$10,"")))))</f>
        <v>12A</v>
      </c>
      <c r="U43" s="123">
        <f>IF(AND(H43=5,I43=1),'MATRIZ DE CALIFICACIÓN'!C$11,IF(AND(H43=5,I43=2),'MATRIZ DE CALIFICACIÓN'!D$11,IF(AND(H43=5,I43=3),'MATRIZ DE CALIFICACIÓN'!E$11,IF(AND(H43=5,I43=4),'MATRIZ DE CALIFICACIÓN'!F$11,IF(AND(H43=5,I43=5),'MATRIZ DE CALIFICACIÓN'!G$11,"")))))</f>
      </c>
      <c r="V43" s="122">
        <f>IF(AND(G43="SI"),IF(AND(H43=1),'MATRIZ DE CALIFICACIÓN'!$J$7,IF(AND(H43=2),'MATRIZ DE CALIFICACIÓN'!$J$9,"")))</f>
      </c>
      <c r="W43" s="122">
        <f>IF(AND(G43="SI"),IF(AND(H43=3),'MATRIZ DE CALIFICACIÓN'!$J$10,IF(AND(H43=4),'MATRIZ DE CALIFICACIÓN'!$J$12,IF(AND(H43=5),'MATRIZ DE CALIFICACIÓN'!$J$14,""))))</f>
        <v>4</v>
      </c>
      <c r="X43" s="122">
        <f>IF(AND(G43="SI"),IF(AND(I43=1),'MATRIZ DE CALIFICACIÓN'!$J$7,IF(AND(I43=2),'MATRIZ DE CALIFICACIÓN'!$J$9,"")))</f>
      </c>
      <c r="Y43" s="122">
        <f>IF(AND(G43="SI"),IF(AND(I43=3),'MATRIZ DE CALIFICACIÓN'!$J$10,IF(AND(I43=4),'MATRIZ DE CALIFICACIÓN'!$J$12,IF(AND(I43=5),'MATRIZ DE CALIFICACIÓN'!$J$14,""))))</f>
        <v>3</v>
      </c>
    </row>
    <row r="44" spans="1:25" ht="237" customHeight="1">
      <c r="A44" s="233"/>
      <c r="B44" s="107">
        <v>29</v>
      </c>
      <c r="C44" s="124" t="s">
        <v>318</v>
      </c>
      <c r="D44" s="79" t="s">
        <v>319</v>
      </c>
      <c r="E44" s="79" t="s">
        <v>320</v>
      </c>
      <c r="F44" s="125" t="s">
        <v>333</v>
      </c>
      <c r="G44" s="70" t="s">
        <v>126</v>
      </c>
      <c r="H44" s="71">
        <v>4</v>
      </c>
      <c r="I44" s="71">
        <v>2</v>
      </c>
      <c r="J44" s="72" t="str">
        <f t="shared" si="0"/>
        <v>8A</v>
      </c>
      <c r="K44" s="73" t="str">
        <f>VLOOKUP(J44,'ZONA DE RIESGO'!$B$5:$C$23,2,FALSE)</f>
        <v>ALTO</v>
      </c>
      <c r="L44" s="79" t="s">
        <v>127</v>
      </c>
      <c r="M44" s="84" t="s">
        <v>332</v>
      </c>
      <c r="N44" s="79" t="s">
        <v>257</v>
      </c>
      <c r="O44" s="77" t="s">
        <v>192</v>
      </c>
      <c r="P44" s="127" t="s">
        <v>327</v>
      </c>
      <c r="Q44" s="122">
        <f>IF(AND(H44=1,I44=1),'MATRIZ DE CALIFICACIÓN'!C$7,IF(AND(H44=1,I44=2),'MATRIZ DE CALIFICACIÓN'!D$7,IF(AND(H44=1,I44=3),'MATRIZ DE CALIFICACIÓN'!E$7,IF(AND(H44=1,I44=4),'MATRIZ DE CALIFICACIÓN'!F$7,IF(AND(H44=1,I44=5),'MATRIZ DE CALIFICACIÓN'!G$7,"")))))</f>
      </c>
      <c r="R44" s="122">
        <f>IF(AND(H44=2,I44=1),'MATRIZ DE CALIFICACIÓN'!C$8,IF(AND(H44=2,I44=2),'MATRIZ DE CALIFICACIÓN'!D$8,IF(AND(H44=2,I44=3),'MATRIZ DE CALIFICACIÓN'!E$8,IF(AND(H44=2,I44=4),'MATRIZ DE CALIFICACIÓN'!F$8,IF(AND(H44=2,I44=5),'MATRIZ DE CALIFICACIÓN'!G$8,"")))))</f>
      </c>
      <c r="S44" s="122">
        <f>IF(AND(H44=3,I44=1),'MATRIZ DE CALIFICACIÓN'!C$9,IF(AND(H44=3,I44=2),'MATRIZ DE CALIFICACIÓN'!D$9,IF(AND(H44=3,I44=3),'MATRIZ DE CALIFICACIÓN'!E$9,IF(AND(H44=3,I44=4),'MATRIZ DE CALIFICACIÓN'!F$9,IF(AND(H44=3,I44=5),'MATRIZ DE CALIFICACIÓN'!G$9,"")))))</f>
      </c>
      <c r="T44" s="122" t="str">
        <f>IF(AND(H44=4,I44=1),'MATRIZ DE CALIFICACIÓN'!C$10,IF(AND(H44=4,I44=2),'MATRIZ DE CALIFICACIÓN'!D$10,IF(AND(H44=4,I44=3),'MATRIZ DE CALIFICACIÓN'!E$10,IF(AND(H44=4,I44=4),'MATRIZ DE CALIFICACIÓN'!F$10,IF(AND(H44=4,I44=5),'MATRIZ DE CALIFICACIÓN'!G$10,"")))))</f>
        <v>8A</v>
      </c>
      <c r="U44" s="123">
        <f>IF(AND(H44=5,I44=1),'MATRIZ DE CALIFICACIÓN'!C$11,IF(AND(H44=5,I44=2),'MATRIZ DE CALIFICACIÓN'!D$11,IF(AND(H44=5,I44=3),'MATRIZ DE CALIFICACIÓN'!E$11,IF(AND(H44=5,I44=4),'MATRIZ DE CALIFICACIÓN'!F$11,IF(AND(H44=5,I44=5),'MATRIZ DE CALIFICACIÓN'!G$11,"")))))</f>
      </c>
      <c r="V44" s="122" t="b">
        <f>IF(AND(G44="SI"),IF(AND(H44=1),'MATRIZ DE CALIFICACIÓN'!$J$7,IF(AND(H44=2),'MATRIZ DE CALIFICACIÓN'!$J$9,"")))</f>
        <v>0</v>
      </c>
      <c r="W44" s="122" t="b">
        <f>IF(AND(G44="SI"),IF(AND(H44=3),'MATRIZ DE CALIFICACIÓN'!$J$10,IF(AND(H44=4),'MATRIZ DE CALIFICACIÓN'!$J$12,IF(AND(H44=5),'MATRIZ DE CALIFICACIÓN'!$J$14,""))))</f>
        <v>0</v>
      </c>
      <c r="X44" s="122" t="b">
        <f>IF(AND(G44="SI"),IF(AND(I44=1),'MATRIZ DE CALIFICACIÓN'!$J$7,IF(AND(I44=2),'MATRIZ DE CALIFICACIÓN'!$J$9,"")))</f>
        <v>0</v>
      </c>
      <c r="Y44" s="122" t="b">
        <f>IF(AND(G44="SI"),IF(AND(I44=3),'MATRIZ DE CALIFICACIÓN'!$J$10,IF(AND(I44=4),'MATRIZ DE CALIFICACIÓN'!$J$12,IF(AND(I44=5),'MATRIZ DE CALIFICACIÓN'!$J$14,""))))</f>
        <v>0</v>
      </c>
    </row>
    <row r="45" spans="1:25" ht="231.75" customHeight="1">
      <c r="A45" s="233"/>
      <c r="B45" s="97">
        <v>30</v>
      </c>
      <c r="C45" s="79" t="s">
        <v>321</v>
      </c>
      <c r="D45" s="79" t="s">
        <v>322</v>
      </c>
      <c r="E45" s="79" t="s">
        <v>323</v>
      </c>
      <c r="F45" s="125" t="s">
        <v>334</v>
      </c>
      <c r="G45" s="70" t="s">
        <v>126</v>
      </c>
      <c r="H45" s="71">
        <v>3</v>
      </c>
      <c r="I45" s="71">
        <v>2</v>
      </c>
      <c r="J45" s="72" t="str">
        <f t="shared" si="0"/>
        <v>6M</v>
      </c>
      <c r="K45" s="73" t="str">
        <f>VLOOKUP(J45,'ZONA DE RIESGO'!$B$5:$C$23,2,FALSE)</f>
        <v>MODERADO</v>
      </c>
      <c r="L45" s="79" t="s">
        <v>127</v>
      </c>
      <c r="M45" s="84" t="s">
        <v>331</v>
      </c>
      <c r="N45" s="79" t="s">
        <v>257</v>
      </c>
      <c r="O45" s="77" t="s">
        <v>135</v>
      </c>
      <c r="P45" s="127" t="s">
        <v>328</v>
      </c>
      <c r="Q45" s="122">
        <f>IF(AND(H45=1,I45=1),'MATRIZ DE CALIFICACIÓN'!C$7,IF(AND(H45=1,I45=2),'MATRIZ DE CALIFICACIÓN'!D$7,IF(AND(H45=1,I45=3),'MATRIZ DE CALIFICACIÓN'!E$7,IF(AND(H45=1,I45=4),'MATRIZ DE CALIFICACIÓN'!F$7,IF(AND(H45=1,I45=5),'MATRIZ DE CALIFICACIÓN'!G$7,"")))))</f>
      </c>
      <c r="R45" s="122">
        <f>IF(AND(H45=2,I45=1),'MATRIZ DE CALIFICACIÓN'!C$8,IF(AND(H45=2,I45=2),'MATRIZ DE CALIFICACIÓN'!D$8,IF(AND(H45=2,I45=3),'MATRIZ DE CALIFICACIÓN'!E$8,IF(AND(H45=2,I45=4),'MATRIZ DE CALIFICACIÓN'!F$8,IF(AND(H45=2,I45=5),'MATRIZ DE CALIFICACIÓN'!G$8,"")))))</f>
      </c>
      <c r="S45" s="122" t="str">
        <f>IF(AND(H45=3,I45=1),'MATRIZ DE CALIFICACIÓN'!C$9,IF(AND(H45=3,I45=2),'MATRIZ DE CALIFICACIÓN'!D$9,IF(AND(H45=3,I45=3),'MATRIZ DE CALIFICACIÓN'!E$9,IF(AND(H45=3,I45=4),'MATRIZ DE CALIFICACIÓN'!F$9,IF(AND(H45=3,I45=5),'MATRIZ DE CALIFICACIÓN'!G$9,"")))))</f>
        <v>6M</v>
      </c>
      <c r="T45" s="122">
        <f>IF(AND(H45=4,I45=1),'MATRIZ DE CALIFICACIÓN'!C$10,IF(AND(H45=4,I45=2),'MATRIZ DE CALIFICACIÓN'!D$10,IF(AND(H45=4,I45=3),'MATRIZ DE CALIFICACIÓN'!E$10,IF(AND(H45=4,I45=4),'MATRIZ DE CALIFICACIÓN'!F$10,IF(AND(H45=4,I45=5),'MATRIZ DE CALIFICACIÓN'!G$10,"")))))</f>
      </c>
      <c r="U45" s="123">
        <f>IF(AND(H45=5,I45=1),'MATRIZ DE CALIFICACIÓN'!C$11,IF(AND(H45=5,I45=2),'MATRIZ DE CALIFICACIÓN'!D$11,IF(AND(H45=5,I45=3),'MATRIZ DE CALIFICACIÓN'!E$11,IF(AND(H45=5,I45=4),'MATRIZ DE CALIFICACIÓN'!F$11,IF(AND(H45=5,I45=5),'MATRIZ DE CALIFICACIÓN'!G$11,"")))))</f>
      </c>
      <c r="V45" s="122" t="b">
        <f>IF(AND(G45="SI"),IF(AND(H45=1),'MATRIZ DE CALIFICACIÓN'!$J$7,IF(AND(H45=2),'MATRIZ DE CALIFICACIÓN'!$J$9,"")))</f>
        <v>0</v>
      </c>
      <c r="W45" s="122" t="b">
        <f>IF(AND(G45="SI"),IF(AND(H45=3),'MATRIZ DE CALIFICACIÓN'!$J$10,IF(AND(H45=4),'MATRIZ DE CALIFICACIÓN'!$J$12,IF(AND(H45=5),'MATRIZ DE CALIFICACIÓN'!$J$14,""))))</f>
        <v>0</v>
      </c>
      <c r="X45" s="122" t="b">
        <f>IF(AND(G45="SI"),IF(AND(I45=1),'MATRIZ DE CALIFICACIÓN'!$J$7,IF(AND(I45=2),'MATRIZ DE CALIFICACIÓN'!$J$9,"")))</f>
        <v>0</v>
      </c>
      <c r="Y45" s="122" t="b">
        <f>IF(AND(G45="SI"),IF(AND(I45=3),'MATRIZ DE CALIFICACIÓN'!$J$10,IF(AND(I45=4),'MATRIZ DE CALIFICACIÓN'!$J$12,IF(AND(I45=5),'MATRIZ DE CALIFICACIÓN'!$J$14,""))))</f>
        <v>0</v>
      </c>
    </row>
    <row r="46" spans="1:25" ht="409.5" customHeight="1">
      <c r="A46" s="233"/>
      <c r="B46" s="203">
        <v>31</v>
      </c>
      <c r="C46" s="205" t="s">
        <v>344</v>
      </c>
      <c r="D46" s="205" t="s">
        <v>345</v>
      </c>
      <c r="E46" s="206" t="s">
        <v>346</v>
      </c>
      <c r="F46" s="205" t="s">
        <v>347</v>
      </c>
      <c r="G46" s="192" t="s">
        <v>140</v>
      </c>
      <c r="H46" s="194">
        <v>4</v>
      </c>
      <c r="I46" s="194">
        <v>5</v>
      </c>
      <c r="J46" s="199" t="str">
        <f t="shared" si="0"/>
        <v>20E</v>
      </c>
      <c r="K46" s="201" t="str">
        <f>VLOOKUP(J46,'ZONA DE RIESGO'!$B$5:$C$23,2,FALSE)</f>
        <v>EXTREMO</v>
      </c>
      <c r="L46" s="194" t="s">
        <v>127</v>
      </c>
      <c r="M46" s="197" t="s">
        <v>348</v>
      </c>
      <c r="N46" s="194" t="s">
        <v>349</v>
      </c>
      <c r="O46" s="188" t="s">
        <v>135</v>
      </c>
      <c r="P46" s="190" t="s">
        <v>350</v>
      </c>
      <c r="Q46" s="187">
        <f>IF(AND(H46=1,I46=1),'MATRIZ DE CALIFICACIÓN'!C$7,IF(AND(H46=1,I46=2),'MATRIZ DE CALIFICACIÓN'!D$7,IF(AND(H46=1,I46=3),'MATRIZ DE CALIFICACIÓN'!E$7,IF(AND(H46=1,I46=4),'MATRIZ DE CALIFICACIÓN'!F$7,IF(AND(H46=1,I46=5),'MATRIZ DE CALIFICACIÓN'!G$7,"")))))</f>
      </c>
      <c r="R46" s="187">
        <f>IF(AND(H46=2,I46=1),'MATRIZ DE CALIFICACIÓN'!C$8,IF(AND(H46=2,I46=2),'MATRIZ DE CALIFICACIÓN'!D$8,IF(AND(H46=2,I46=3),'MATRIZ DE CALIFICACIÓN'!E$8,IF(AND(H46=2,I46=4),'MATRIZ DE CALIFICACIÓN'!F$8,IF(AND(H46=2,I46=5),'MATRIZ DE CALIFICACIÓN'!G$8,"")))))</f>
      </c>
      <c r="S46" s="187">
        <f>IF(AND(H46=3,I46=1),'MATRIZ DE CALIFICACIÓN'!C$9,IF(AND(H46=3,I46=2),'MATRIZ DE CALIFICACIÓN'!D$9,IF(AND(H46=3,I46=3),'MATRIZ DE CALIFICACIÓN'!E$9,IF(AND(H46=3,I46=4),'MATRIZ DE CALIFICACIÓN'!F$9,IF(AND(H46=3,I46=5),'MATRIZ DE CALIFICACIÓN'!G$9,"")))))</f>
      </c>
      <c r="T46" s="187" t="str">
        <f>IF(AND(H46=4,I46=1),'MATRIZ DE CALIFICACIÓN'!C$10,IF(AND(H46=4,I46=2),'MATRIZ DE CALIFICACIÓN'!D$10,IF(AND(H46=4,I46=3),'MATRIZ DE CALIFICACIÓN'!E$10,IF(AND(H46=4,I46=4),'MATRIZ DE CALIFICACIÓN'!F$10,IF(AND(H46=4,I46=5),'MATRIZ DE CALIFICACIÓN'!G$10,"")))))</f>
        <v>20E</v>
      </c>
      <c r="U46" s="186">
        <f>IF(AND(H46=5,I46=1),'MATRIZ DE CALIFICACIÓN'!C$11,IF(AND(H46=5,I46=2),'MATRIZ DE CALIFICACIÓN'!D$11,IF(AND(H46=5,I46=3),'MATRIZ DE CALIFICACIÓN'!E$11,IF(AND(H46=5,I46=4),'MATRIZ DE CALIFICACIÓN'!F$11,IF(AND(H46=5,I46=5),'MATRIZ DE CALIFICACIÓN'!G$11,"")))))</f>
      </c>
      <c r="V46" s="187">
        <f>IF(AND(G46="SI"),IF(AND(H46=1),'MATRIZ DE CALIFICACIÓN'!$J$7,IF(AND(H46=2),'MATRIZ DE CALIFICACIÓN'!$J$9,"")))</f>
      </c>
      <c r="W46" s="187">
        <f>IF(AND(G46="SI"),IF(AND(H46=3),'MATRIZ DE CALIFICACIÓN'!$J$10,IF(AND(H46=4),'MATRIZ DE CALIFICACIÓN'!$J$12,IF(AND(H46=5),'MATRIZ DE CALIFICACIÓN'!$J$14,""))))</f>
        <v>4</v>
      </c>
      <c r="X46" s="187">
        <f>IF(AND(G46="SI"),IF(AND(I46=1),'MATRIZ DE CALIFICACIÓN'!$J$7,IF(AND(I46=2),'MATRIZ DE CALIFICACIÓN'!$J$9,"")))</f>
      </c>
      <c r="Y46" s="187">
        <f>IF(AND(G46="SI"),IF(AND(I46=3),'MATRIZ DE CALIFICACIÓN'!$J$10,IF(AND(I46=4),'MATRIZ DE CALIFICACIÓN'!$J$12,IF(AND(I46=5),'MATRIZ DE CALIFICACIÓN'!$J$14,""))))</f>
        <v>5</v>
      </c>
    </row>
    <row r="47" spans="1:25" ht="409.5" customHeight="1">
      <c r="A47" s="233"/>
      <c r="B47" s="204"/>
      <c r="C47" s="206"/>
      <c r="D47" s="206"/>
      <c r="E47" s="207"/>
      <c r="F47" s="206"/>
      <c r="G47" s="193"/>
      <c r="H47" s="195"/>
      <c r="I47" s="195"/>
      <c r="J47" s="200"/>
      <c r="K47" s="202"/>
      <c r="L47" s="196"/>
      <c r="M47" s="198"/>
      <c r="N47" s="196"/>
      <c r="O47" s="189"/>
      <c r="P47" s="191"/>
      <c r="Q47" s="187"/>
      <c r="R47" s="187"/>
      <c r="S47" s="187"/>
      <c r="T47" s="187"/>
      <c r="U47" s="186"/>
      <c r="V47" s="187"/>
      <c r="W47" s="187"/>
      <c r="X47" s="187"/>
      <c r="Y47" s="187"/>
    </row>
    <row r="48" spans="1:30" s="52" customFormat="1" ht="210.75" customHeight="1">
      <c r="A48" s="233"/>
      <c r="B48" s="129">
        <v>32</v>
      </c>
      <c r="C48" s="125" t="s">
        <v>324</v>
      </c>
      <c r="D48" s="125" t="s">
        <v>325</v>
      </c>
      <c r="E48" s="125" t="s">
        <v>326</v>
      </c>
      <c r="F48" s="125" t="s">
        <v>335</v>
      </c>
      <c r="G48" s="70" t="s">
        <v>140</v>
      </c>
      <c r="H48" s="71">
        <v>1</v>
      </c>
      <c r="I48" s="71">
        <v>2</v>
      </c>
      <c r="J48" s="72" t="str">
        <f t="shared" si="0"/>
        <v>2B</v>
      </c>
      <c r="K48" s="73" t="str">
        <f>VLOOKUP(J48,'ZONA DE RIESGO'!$B$5:$C$23,2,FALSE)</f>
        <v> BAJO</v>
      </c>
      <c r="L48" s="79" t="s">
        <v>127</v>
      </c>
      <c r="M48" s="84" t="s">
        <v>329</v>
      </c>
      <c r="N48" s="79" t="s">
        <v>276</v>
      </c>
      <c r="O48" s="77" t="s">
        <v>192</v>
      </c>
      <c r="P48" s="127" t="s">
        <v>330</v>
      </c>
      <c r="Q48" s="122" t="str">
        <f>IF(AND(H48=1,I48=1),'MATRIZ DE CALIFICACIÓN'!C$7,IF(AND(H48=1,I48=2),'MATRIZ DE CALIFICACIÓN'!D$7,IF(AND(H48=1,I48=3),'MATRIZ DE CALIFICACIÓN'!E$7,IF(AND(H48=1,I48=4),'MATRIZ DE CALIFICACIÓN'!F$7,IF(AND(H48=1,I48=5),'MATRIZ DE CALIFICACIÓN'!G$7,"")))))</f>
        <v>2B</v>
      </c>
      <c r="R48" s="122">
        <f>IF(AND(H48=2,I48=1),'MATRIZ DE CALIFICACIÓN'!C$8,IF(AND(H48=2,I48=2),'MATRIZ DE CALIFICACIÓN'!D$8,IF(AND(H48=2,I48=3),'MATRIZ DE CALIFICACIÓN'!E$8,IF(AND(H48=2,I48=4),'MATRIZ DE CALIFICACIÓN'!F$8,IF(AND(H48=2,I48=5),'MATRIZ DE CALIFICACIÓN'!G$8,"")))))</f>
      </c>
      <c r="S48" s="122">
        <f>IF(AND(H48=3,I48=1),'MATRIZ DE CALIFICACIÓN'!C$9,IF(AND(H48=3,I48=2),'MATRIZ DE CALIFICACIÓN'!D$9,IF(AND(H48=3,I48=3),'MATRIZ DE CALIFICACIÓN'!E$9,IF(AND(H48=3,I48=4),'MATRIZ DE CALIFICACIÓN'!F$9,IF(AND(H48=3,I48=5),'MATRIZ DE CALIFICACIÓN'!G$9,"")))))</f>
      </c>
      <c r="T48" s="122">
        <f>IF(AND(H48=4,I48=1),'MATRIZ DE CALIFICACIÓN'!C$10,IF(AND(H48=4,I48=2),'MATRIZ DE CALIFICACIÓN'!D$10,IF(AND(H48=4,I48=3),'MATRIZ DE CALIFICACIÓN'!E$10,IF(AND(H48=4,I48=4),'MATRIZ DE CALIFICACIÓN'!F$10,IF(AND(H48=4,I48=5),'MATRIZ DE CALIFICACIÓN'!G$10,"")))))</f>
      </c>
      <c r="U48" s="123">
        <f>IF(AND(H48=5,I48=1),'MATRIZ DE CALIFICACIÓN'!C$11,IF(AND(H48=5,I48=2),'MATRIZ DE CALIFICACIÓN'!D$11,IF(AND(H48=5,I48=3),'MATRIZ DE CALIFICACIÓN'!E$11,IF(AND(H48=5,I48=4),'MATRIZ DE CALIFICACIÓN'!F$11,IF(AND(H48=5,I48=5),'MATRIZ DE CALIFICACIÓN'!G$11,"")))))</f>
      </c>
      <c r="V48" s="122">
        <f>IF(AND(G48="SI"),IF(AND(H48=1),'MATRIZ DE CALIFICACIÓN'!$J$7,IF(AND(H48=2),'MATRIZ DE CALIFICACIÓN'!$J$9,"")))</f>
        <v>1</v>
      </c>
      <c r="W48" s="122">
        <f>IF(AND(G48="SI"),IF(AND(H48=3),'MATRIZ DE CALIFICACIÓN'!$J$10,IF(AND(H48=4),'MATRIZ DE CALIFICACIÓN'!$J$12,IF(AND(H48=5),'MATRIZ DE CALIFICACIÓN'!$J$14,""))))</f>
      </c>
      <c r="X48" s="122">
        <f>IF(AND(G48="SI"),IF(AND(I48=1),'MATRIZ DE CALIFICACIÓN'!$J$7,IF(AND(I48=2),'MATRIZ DE CALIFICACIÓN'!$J$9,"")))</f>
        <v>2</v>
      </c>
      <c r="Y48" s="122">
        <f>IF(AND(G48="SI"),IF(AND(I48=3),'MATRIZ DE CALIFICACIÓN'!$J$10,IF(AND(I48=4),'MATRIZ DE CALIFICACIÓN'!$J$12,IF(AND(I48=5),'MATRIZ DE CALIFICACIÓN'!$J$14,""))))</f>
      </c>
      <c r="Z48" s="57"/>
      <c r="AA48" s="57"/>
      <c r="AB48" s="57"/>
      <c r="AC48" s="57"/>
      <c r="AD48" s="57"/>
    </row>
    <row r="49" spans="1:17" ht="28.5" customHeight="1">
      <c r="A49" s="130" t="s">
        <v>111</v>
      </c>
      <c r="B49" s="52"/>
      <c r="C49" s="226" t="s">
        <v>107</v>
      </c>
      <c r="D49" s="64"/>
      <c r="E49" s="65" t="s">
        <v>98</v>
      </c>
      <c r="F49" s="66" t="s">
        <v>101</v>
      </c>
      <c r="G49" s="52"/>
      <c r="H49" s="55"/>
      <c r="I49" s="52"/>
      <c r="J49" s="52"/>
      <c r="K49" s="52"/>
      <c r="L49" s="52"/>
      <c r="M49" s="52"/>
      <c r="N49" s="52"/>
      <c r="O49" s="52"/>
      <c r="P49" s="131"/>
      <c r="Q49" s="56"/>
    </row>
    <row r="50" spans="1:17" ht="35.25" customHeight="1" thickBot="1">
      <c r="A50" s="132"/>
      <c r="B50" s="133"/>
      <c r="C50" s="227"/>
      <c r="D50" s="58" t="s">
        <v>35</v>
      </c>
      <c r="E50" s="59" t="s">
        <v>108</v>
      </c>
      <c r="F50" s="60" t="s">
        <v>97</v>
      </c>
      <c r="G50" s="134"/>
      <c r="H50" s="133"/>
      <c r="I50" s="133"/>
      <c r="J50" s="133"/>
      <c r="K50" s="133"/>
      <c r="L50" s="133"/>
      <c r="M50" s="133"/>
      <c r="N50" s="133"/>
      <c r="O50" s="133"/>
      <c r="P50" s="135"/>
      <c r="Q50" s="56"/>
    </row>
    <row r="51" spans="1:17" ht="14.25">
      <c r="A51" s="52"/>
      <c r="C51" s="61"/>
      <c r="D51" s="62"/>
      <c r="E51" s="62"/>
      <c r="F51" s="62"/>
      <c r="G51" s="62"/>
      <c r="Q51" s="56"/>
    </row>
    <row r="52" spans="1:17" ht="14.25">
      <c r="A52" s="52"/>
      <c r="C52" s="228" t="s">
        <v>113</v>
      </c>
      <c r="D52" s="228"/>
      <c r="E52" s="228"/>
      <c r="F52" s="228"/>
      <c r="G52" s="228"/>
      <c r="H52" s="228"/>
      <c r="I52" s="228"/>
      <c r="J52" s="228"/>
      <c r="K52" s="228"/>
      <c r="L52" s="228"/>
      <c r="M52" s="228"/>
      <c r="N52" s="228"/>
      <c r="O52" s="228"/>
      <c r="Q52" s="56"/>
    </row>
    <row r="53" spans="1:17" ht="14.25">
      <c r="A53" s="52"/>
      <c r="C53" s="61"/>
      <c r="D53" s="62"/>
      <c r="E53" s="62"/>
      <c r="F53" s="62"/>
      <c r="G53" s="62"/>
      <c r="Q53" s="56"/>
    </row>
    <row r="54" spans="1:17" ht="15" thickBot="1">
      <c r="A54" s="67"/>
      <c r="Q54" s="56"/>
    </row>
    <row r="55" spans="17:19" ht="14.25">
      <c r="Q55" s="56"/>
      <c r="S55" s="56"/>
    </row>
    <row r="56" spans="17:21" ht="14.25">
      <c r="Q56" s="56"/>
      <c r="R56" s="56"/>
      <c r="S56" s="56"/>
      <c r="T56" s="56"/>
      <c r="U56" s="63"/>
    </row>
    <row r="57" spans="17:21" ht="14.25">
      <c r="Q57" s="56"/>
      <c r="R57" s="56"/>
      <c r="S57" s="56"/>
      <c r="T57" s="56"/>
      <c r="U57" s="63"/>
    </row>
    <row r="58" spans="17:21" ht="14.25">
      <c r="Q58" s="56"/>
      <c r="R58" s="56"/>
      <c r="S58" s="56"/>
      <c r="T58" s="56"/>
      <c r="U58" s="63"/>
    </row>
    <row r="59" spans="17:21" ht="14.25">
      <c r="Q59" s="56"/>
      <c r="S59" s="56"/>
      <c r="T59" s="56"/>
      <c r="U59" s="63"/>
    </row>
  </sheetData>
  <sheetProtection formatCells="0" formatColumns="0" formatRows="0" insertColumns="0" insertRows="0" insertHyperlinks="0" deleteColumns="0" deleteRows="0" sort="0" autoFilter="0" pivotTables="0"/>
  <mergeCells count="56">
    <mergeCell ref="A16:A48"/>
    <mergeCell ref="C52:O52"/>
    <mergeCell ref="F14:F15"/>
    <mergeCell ref="P14:P15"/>
    <mergeCell ref="C14:C15"/>
    <mergeCell ref="E14:E15"/>
    <mergeCell ref="N14:N15"/>
    <mergeCell ref="O14:O15"/>
    <mergeCell ref="H14:J14"/>
    <mergeCell ref="G14:G15"/>
    <mergeCell ref="M14:M15"/>
    <mergeCell ref="L13:P13"/>
    <mergeCell ref="B14:B15"/>
    <mergeCell ref="L14:L15"/>
    <mergeCell ref="C49:C50"/>
    <mergeCell ref="D14:D15"/>
    <mergeCell ref="K14:K15"/>
    <mergeCell ref="P4:P5"/>
    <mergeCell ref="P6:P7"/>
    <mergeCell ref="P8:P9"/>
    <mergeCell ref="C11:D11"/>
    <mergeCell ref="B13:G13"/>
    <mergeCell ref="E2:N9"/>
    <mergeCell ref="A2:D9"/>
    <mergeCell ref="O2:O3"/>
    <mergeCell ref="P2:P3"/>
    <mergeCell ref="A13:A15"/>
    <mergeCell ref="B46:B47"/>
    <mergeCell ref="C46:C47"/>
    <mergeCell ref="D46:D47"/>
    <mergeCell ref="E46:E47"/>
    <mergeCell ref="F46:F47"/>
    <mergeCell ref="O4:O5"/>
    <mergeCell ref="O6:O7"/>
    <mergeCell ref="O8:O9"/>
    <mergeCell ref="O10:O11"/>
    <mergeCell ref="H13:K13"/>
    <mergeCell ref="T46:T47"/>
    <mergeCell ref="G46:G47"/>
    <mergeCell ref="H46:H47"/>
    <mergeCell ref="I46:I47"/>
    <mergeCell ref="L46:L47"/>
    <mergeCell ref="M46:M47"/>
    <mergeCell ref="N46:N47"/>
    <mergeCell ref="J46:J47"/>
    <mergeCell ref="K46:K47"/>
    <mergeCell ref="U46:U47"/>
    <mergeCell ref="V46:V47"/>
    <mergeCell ref="W46:W47"/>
    <mergeCell ref="X46:X47"/>
    <mergeCell ref="Y46:Y47"/>
    <mergeCell ref="O46:O47"/>
    <mergeCell ref="P46:P47"/>
    <mergeCell ref="Q46:Q47"/>
    <mergeCell ref="R46:R47"/>
    <mergeCell ref="S46:S47"/>
  </mergeCells>
  <conditionalFormatting sqref="J32:J33 K33 J35:K36 J48:K48 J43:K46">
    <cfRule type="cellIs" priority="266" dxfId="10" operator="equal" stopIfTrue="1">
      <formula>"Riesgo Aceptable"</formula>
    </cfRule>
    <cfRule type="cellIs" priority="267" dxfId="9" operator="equal" stopIfTrue="1">
      <formula>"Riesgo Tolerable"</formula>
    </cfRule>
    <cfRule type="cellIs" priority="268" dxfId="8" operator="equal" stopIfTrue="1">
      <formula>"Riesgo Moderado"</formula>
    </cfRule>
  </conditionalFormatting>
  <conditionalFormatting sqref="K32:K33 K35:K36 K43:K46 K48">
    <cfRule type="containsText" priority="265" dxfId="7" operator="containsText" stopIfTrue="1" text="BAJO">
      <formula>NOT(ISERROR(SEARCH("BAJO",K32)))</formula>
    </cfRule>
  </conditionalFormatting>
  <conditionalFormatting sqref="K32:K33 K35:K36 K43:K46 K48">
    <cfRule type="containsText" priority="261" dxfId="6" operator="containsText" stopIfTrue="1" text="ALTO">
      <formula>NOT(ISERROR(SEARCH("ALTO",K32)))</formula>
    </cfRule>
    <cfRule type="containsText" priority="262" dxfId="5" operator="containsText" stopIfTrue="1" text="EXTREMO">
      <formula>NOT(ISERROR(SEARCH("EXTREMO",K32)))</formula>
    </cfRule>
    <cfRule type="containsText" priority="263" dxfId="4" operator="containsText" stopIfTrue="1" text="MODERADO">
      <formula>NOT(ISERROR(SEARCH("MODERADO",K32)))</formula>
    </cfRule>
  </conditionalFormatting>
  <conditionalFormatting sqref="H32 H43:H46 H48">
    <cfRule type="expression" priority="270" dxfId="1" stopIfTrue="1">
      <formula>$W32</formula>
    </cfRule>
    <cfRule type="expression" priority="271" dxfId="0" stopIfTrue="1">
      <formula>$V32</formula>
    </cfRule>
  </conditionalFormatting>
  <conditionalFormatting sqref="H33">
    <cfRule type="expression" priority="238" dxfId="1" stopIfTrue="1">
      <formula>$W33</formula>
    </cfRule>
    <cfRule type="expression" priority="239" dxfId="0" stopIfTrue="1">
      <formula>$V33</formula>
    </cfRule>
  </conditionalFormatting>
  <conditionalFormatting sqref="H35">
    <cfRule type="expression" priority="235" dxfId="1" stopIfTrue="1">
      <formula>$W35</formula>
    </cfRule>
    <cfRule type="expression" priority="237" dxfId="0" stopIfTrue="1">
      <formula>$V35</formula>
    </cfRule>
  </conditionalFormatting>
  <conditionalFormatting sqref="H36">
    <cfRule type="expression" priority="233" dxfId="1" stopIfTrue="1">
      <formula>$W36</formula>
    </cfRule>
    <cfRule type="expression" priority="234" dxfId="0" stopIfTrue="1">
      <formula>$V36</formula>
    </cfRule>
  </conditionalFormatting>
  <conditionalFormatting sqref="I32 I43:I46 I48">
    <cfRule type="expression" priority="229" dxfId="1" stopIfTrue="1">
      <formula>$Y32</formula>
    </cfRule>
    <cfRule type="expression" priority="230" dxfId="0" stopIfTrue="1">
      <formula>$X32</formula>
    </cfRule>
  </conditionalFormatting>
  <conditionalFormatting sqref="I33">
    <cfRule type="expression" priority="227" dxfId="1" stopIfTrue="1">
      <formula>$Y33</formula>
    </cfRule>
    <cfRule type="expression" priority="228" dxfId="0" stopIfTrue="1">
      <formula>$X33</formula>
    </cfRule>
  </conditionalFormatting>
  <conditionalFormatting sqref="I35">
    <cfRule type="expression" priority="225" dxfId="1" stopIfTrue="1">
      <formula>$Y35</formula>
    </cfRule>
    <cfRule type="expression" priority="226" dxfId="0" stopIfTrue="1">
      <formula>$X35</formula>
    </cfRule>
  </conditionalFormatting>
  <conditionalFormatting sqref="I36">
    <cfRule type="expression" priority="223" dxfId="1" stopIfTrue="1">
      <formula>$Y36</formula>
    </cfRule>
    <cfRule type="expression" priority="224" dxfId="0" stopIfTrue="1">
      <formula>$X36</formula>
    </cfRule>
  </conditionalFormatting>
  <conditionalFormatting sqref="J38:K38">
    <cfRule type="cellIs" priority="207" dxfId="10" operator="equal" stopIfTrue="1">
      <formula>"Riesgo Aceptable"</formula>
    </cfRule>
    <cfRule type="cellIs" priority="208" dxfId="9" operator="equal" stopIfTrue="1">
      <formula>"Riesgo Tolerable"</formula>
    </cfRule>
    <cfRule type="cellIs" priority="209" dxfId="8" operator="equal" stopIfTrue="1">
      <formula>"Riesgo Moderado"</formula>
    </cfRule>
  </conditionalFormatting>
  <conditionalFormatting sqref="K38">
    <cfRule type="containsText" priority="206" dxfId="7" operator="containsText" stopIfTrue="1" text="BAJO">
      <formula>NOT(ISERROR(SEARCH("BAJO",K38)))</formula>
    </cfRule>
  </conditionalFormatting>
  <conditionalFormatting sqref="K38">
    <cfRule type="containsText" priority="203" dxfId="6" operator="containsText" stopIfTrue="1" text="ALTO">
      <formula>NOT(ISERROR(SEARCH("ALTO",K38)))</formula>
    </cfRule>
    <cfRule type="containsText" priority="204" dxfId="5" operator="containsText" stopIfTrue="1" text="EXTREMO">
      <formula>NOT(ISERROR(SEARCH("EXTREMO",K38)))</formula>
    </cfRule>
    <cfRule type="containsText" priority="205" dxfId="4" operator="containsText" stopIfTrue="1" text="MODERADO">
      <formula>NOT(ISERROR(SEARCH("MODERADO",K38)))</formula>
    </cfRule>
  </conditionalFormatting>
  <conditionalFormatting sqref="H38">
    <cfRule type="expression" priority="201" dxfId="1" stopIfTrue="1">
      <formula>$W38</formula>
    </cfRule>
    <cfRule type="expression" priority="202" dxfId="0" stopIfTrue="1">
      <formula>$V38</formula>
    </cfRule>
  </conditionalFormatting>
  <conditionalFormatting sqref="I38">
    <cfRule type="expression" priority="199" dxfId="1" stopIfTrue="1">
      <formula>$Y38</formula>
    </cfRule>
    <cfRule type="expression" priority="200" dxfId="0" stopIfTrue="1">
      <formula>$X38</formula>
    </cfRule>
  </conditionalFormatting>
  <conditionalFormatting sqref="J37:K37">
    <cfRule type="cellIs" priority="196" dxfId="10" operator="equal" stopIfTrue="1">
      <formula>"Riesgo Aceptable"</formula>
    </cfRule>
    <cfRule type="cellIs" priority="197" dxfId="9" operator="equal" stopIfTrue="1">
      <formula>"Riesgo Tolerable"</formula>
    </cfRule>
    <cfRule type="cellIs" priority="198" dxfId="8" operator="equal" stopIfTrue="1">
      <formula>"Riesgo Moderado"</formula>
    </cfRule>
  </conditionalFormatting>
  <conditionalFormatting sqref="K37">
    <cfRule type="containsText" priority="195" dxfId="7" operator="containsText" stopIfTrue="1" text="BAJO">
      <formula>NOT(ISERROR(SEARCH("BAJO",K37)))</formula>
    </cfRule>
  </conditionalFormatting>
  <conditionalFormatting sqref="K37">
    <cfRule type="containsText" priority="192" dxfId="6" operator="containsText" stopIfTrue="1" text="ALTO">
      <formula>NOT(ISERROR(SEARCH("ALTO",K37)))</formula>
    </cfRule>
    <cfRule type="containsText" priority="193" dxfId="5" operator="containsText" stopIfTrue="1" text="EXTREMO">
      <formula>NOT(ISERROR(SEARCH("EXTREMO",K37)))</formula>
    </cfRule>
    <cfRule type="containsText" priority="194" dxfId="4" operator="containsText" stopIfTrue="1" text="MODERADO">
      <formula>NOT(ISERROR(SEARCH("MODERADO",K37)))</formula>
    </cfRule>
  </conditionalFormatting>
  <conditionalFormatting sqref="H37">
    <cfRule type="expression" priority="190" dxfId="1" stopIfTrue="1">
      <formula>$W37</formula>
    </cfRule>
    <cfRule type="expression" priority="191" dxfId="0" stopIfTrue="1">
      <formula>$V37</formula>
    </cfRule>
  </conditionalFormatting>
  <conditionalFormatting sqref="I37">
    <cfRule type="expression" priority="188" dxfId="1" stopIfTrue="1">
      <formula>$Y37</formula>
    </cfRule>
    <cfRule type="expression" priority="189" dxfId="0" stopIfTrue="1">
      <formula>$X37</formula>
    </cfRule>
  </conditionalFormatting>
  <conditionalFormatting sqref="J40:K40">
    <cfRule type="cellIs" priority="185" dxfId="10" operator="equal" stopIfTrue="1">
      <formula>"Riesgo Aceptable"</formula>
    </cfRule>
    <cfRule type="cellIs" priority="186" dxfId="9" operator="equal" stopIfTrue="1">
      <formula>"Riesgo Tolerable"</formula>
    </cfRule>
    <cfRule type="cellIs" priority="187" dxfId="8" operator="equal" stopIfTrue="1">
      <formula>"Riesgo Moderado"</formula>
    </cfRule>
  </conditionalFormatting>
  <conditionalFormatting sqref="K40">
    <cfRule type="containsText" priority="184" dxfId="7" operator="containsText" stopIfTrue="1" text="BAJO">
      <formula>NOT(ISERROR(SEARCH("BAJO",K40)))</formula>
    </cfRule>
  </conditionalFormatting>
  <conditionalFormatting sqref="K40">
    <cfRule type="containsText" priority="181" dxfId="6" operator="containsText" stopIfTrue="1" text="ALTO">
      <formula>NOT(ISERROR(SEARCH("ALTO",K40)))</formula>
    </cfRule>
    <cfRule type="containsText" priority="182" dxfId="5" operator="containsText" stopIfTrue="1" text="EXTREMO">
      <formula>NOT(ISERROR(SEARCH("EXTREMO",K40)))</formula>
    </cfRule>
    <cfRule type="containsText" priority="183" dxfId="4" operator="containsText" stopIfTrue="1" text="MODERADO">
      <formula>NOT(ISERROR(SEARCH("MODERADO",K40)))</formula>
    </cfRule>
  </conditionalFormatting>
  <conditionalFormatting sqref="H40">
    <cfRule type="expression" priority="179" dxfId="1" stopIfTrue="1">
      <formula>$W40</formula>
    </cfRule>
    <cfRule type="expression" priority="180" dxfId="0" stopIfTrue="1">
      <formula>$V40</formula>
    </cfRule>
  </conditionalFormatting>
  <conditionalFormatting sqref="I40">
    <cfRule type="expression" priority="177" dxfId="1" stopIfTrue="1">
      <formula>$Y40</formula>
    </cfRule>
    <cfRule type="expression" priority="178" dxfId="0" stopIfTrue="1">
      <formula>$X40</formula>
    </cfRule>
  </conditionalFormatting>
  <conditionalFormatting sqref="J39:K39">
    <cfRule type="cellIs" priority="174" dxfId="10" operator="equal" stopIfTrue="1">
      <formula>"Riesgo Aceptable"</formula>
    </cfRule>
    <cfRule type="cellIs" priority="175" dxfId="9" operator="equal" stopIfTrue="1">
      <formula>"Riesgo Tolerable"</formula>
    </cfRule>
    <cfRule type="cellIs" priority="176" dxfId="8" operator="equal" stopIfTrue="1">
      <formula>"Riesgo Moderado"</formula>
    </cfRule>
  </conditionalFormatting>
  <conditionalFormatting sqref="K39">
    <cfRule type="containsText" priority="173" dxfId="7" operator="containsText" stopIfTrue="1" text="BAJO">
      <formula>NOT(ISERROR(SEARCH("BAJO",K39)))</formula>
    </cfRule>
  </conditionalFormatting>
  <conditionalFormatting sqref="K39">
    <cfRule type="containsText" priority="170" dxfId="6" operator="containsText" stopIfTrue="1" text="ALTO">
      <formula>NOT(ISERROR(SEARCH("ALTO",K39)))</formula>
    </cfRule>
    <cfRule type="containsText" priority="171" dxfId="5" operator="containsText" stopIfTrue="1" text="EXTREMO">
      <formula>NOT(ISERROR(SEARCH("EXTREMO",K39)))</formula>
    </cfRule>
    <cfRule type="containsText" priority="172" dxfId="4" operator="containsText" stopIfTrue="1" text="MODERADO">
      <formula>NOT(ISERROR(SEARCH("MODERADO",K39)))</formula>
    </cfRule>
  </conditionalFormatting>
  <conditionalFormatting sqref="H39">
    <cfRule type="expression" priority="168" dxfId="1" stopIfTrue="1">
      <formula>$W39</formula>
    </cfRule>
    <cfRule type="expression" priority="169" dxfId="0" stopIfTrue="1">
      <formula>$V39</formula>
    </cfRule>
  </conditionalFormatting>
  <conditionalFormatting sqref="I39">
    <cfRule type="expression" priority="166" dxfId="1" stopIfTrue="1">
      <formula>$Y39</formula>
    </cfRule>
    <cfRule type="expression" priority="167" dxfId="0" stopIfTrue="1">
      <formula>$X39</formula>
    </cfRule>
  </conditionalFormatting>
  <conditionalFormatting sqref="J42:K42">
    <cfRule type="cellIs" priority="163" dxfId="10" operator="equal" stopIfTrue="1">
      <formula>"Riesgo Aceptable"</formula>
    </cfRule>
    <cfRule type="cellIs" priority="164" dxfId="9" operator="equal" stopIfTrue="1">
      <formula>"Riesgo Tolerable"</formula>
    </cfRule>
    <cfRule type="cellIs" priority="165" dxfId="8" operator="equal" stopIfTrue="1">
      <formula>"Riesgo Moderado"</formula>
    </cfRule>
  </conditionalFormatting>
  <conditionalFormatting sqref="K42">
    <cfRule type="containsText" priority="162" dxfId="7" operator="containsText" stopIfTrue="1" text="BAJO">
      <formula>NOT(ISERROR(SEARCH("BAJO",K42)))</formula>
    </cfRule>
  </conditionalFormatting>
  <conditionalFormatting sqref="K42">
    <cfRule type="containsText" priority="159" dxfId="6" operator="containsText" stopIfTrue="1" text="ALTO">
      <formula>NOT(ISERROR(SEARCH("ALTO",K42)))</formula>
    </cfRule>
    <cfRule type="containsText" priority="160" dxfId="5" operator="containsText" stopIfTrue="1" text="EXTREMO">
      <formula>NOT(ISERROR(SEARCH("EXTREMO",K42)))</formula>
    </cfRule>
    <cfRule type="containsText" priority="161" dxfId="4" operator="containsText" stopIfTrue="1" text="MODERADO">
      <formula>NOT(ISERROR(SEARCH("MODERADO",K42)))</formula>
    </cfRule>
  </conditionalFormatting>
  <conditionalFormatting sqref="H42">
    <cfRule type="expression" priority="157" dxfId="1" stopIfTrue="1">
      <formula>$W42</formula>
    </cfRule>
    <cfRule type="expression" priority="158" dxfId="0" stopIfTrue="1">
      <formula>$V42</formula>
    </cfRule>
  </conditionalFormatting>
  <conditionalFormatting sqref="I42">
    <cfRule type="expression" priority="155" dxfId="1" stopIfTrue="1">
      <formula>$Y42</formula>
    </cfRule>
    <cfRule type="expression" priority="156" dxfId="0" stopIfTrue="1">
      <formula>$X42</formula>
    </cfRule>
  </conditionalFormatting>
  <conditionalFormatting sqref="J41:K41">
    <cfRule type="cellIs" priority="152" dxfId="10" operator="equal" stopIfTrue="1">
      <formula>"Riesgo Aceptable"</formula>
    </cfRule>
    <cfRule type="cellIs" priority="153" dxfId="9" operator="equal" stopIfTrue="1">
      <formula>"Riesgo Tolerable"</formula>
    </cfRule>
    <cfRule type="cellIs" priority="154" dxfId="8" operator="equal" stopIfTrue="1">
      <formula>"Riesgo Moderado"</formula>
    </cfRule>
  </conditionalFormatting>
  <conditionalFormatting sqref="K41">
    <cfRule type="containsText" priority="151" dxfId="7" operator="containsText" stopIfTrue="1" text="BAJO">
      <formula>NOT(ISERROR(SEARCH("BAJO",K41)))</formula>
    </cfRule>
  </conditionalFormatting>
  <conditionalFormatting sqref="K41">
    <cfRule type="containsText" priority="148" dxfId="6" operator="containsText" stopIfTrue="1" text="ALTO">
      <formula>NOT(ISERROR(SEARCH("ALTO",K41)))</formula>
    </cfRule>
    <cfRule type="containsText" priority="149" dxfId="5" operator="containsText" stopIfTrue="1" text="EXTREMO">
      <formula>NOT(ISERROR(SEARCH("EXTREMO",K41)))</formula>
    </cfRule>
    <cfRule type="containsText" priority="150" dxfId="4" operator="containsText" stopIfTrue="1" text="MODERADO">
      <formula>NOT(ISERROR(SEARCH("MODERADO",K41)))</formula>
    </cfRule>
  </conditionalFormatting>
  <conditionalFormatting sqref="H41">
    <cfRule type="expression" priority="146" dxfId="1" stopIfTrue="1">
      <formula>$W41</formula>
    </cfRule>
    <cfRule type="expression" priority="147" dxfId="0" stopIfTrue="1">
      <formula>$V41</formula>
    </cfRule>
  </conditionalFormatting>
  <conditionalFormatting sqref="I41">
    <cfRule type="expression" priority="144" dxfId="1" stopIfTrue="1">
      <formula>$Y41</formula>
    </cfRule>
    <cfRule type="expression" priority="145" dxfId="0" stopIfTrue="1">
      <formula>$X41</formula>
    </cfRule>
  </conditionalFormatting>
  <conditionalFormatting sqref="J34:K34">
    <cfRule type="cellIs" priority="141" dxfId="10" operator="equal" stopIfTrue="1">
      <formula>"Riesgo Aceptable"</formula>
    </cfRule>
    <cfRule type="cellIs" priority="142" dxfId="9" operator="equal" stopIfTrue="1">
      <formula>"Riesgo Tolerable"</formula>
    </cfRule>
    <cfRule type="cellIs" priority="143" dxfId="8" operator="equal" stopIfTrue="1">
      <formula>"Riesgo Moderado"</formula>
    </cfRule>
  </conditionalFormatting>
  <conditionalFormatting sqref="K34">
    <cfRule type="containsText" priority="140" dxfId="7" operator="containsText" stopIfTrue="1" text="BAJO">
      <formula>NOT(ISERROR(SEARCH("BAJO",K34)))</formula>
    </cfRule>
  </conditionalFormatting>
  <conditionalFormatting sqref="K34">
    <cfRule type="containsText" priority="137" dxfId="6" operator="containsText" stopIfTrue="1" text="ALTO">
      <formula>NOT(ISERROR(SEARCH("ALTO",K34)))</formula>
    </cfRule>
    <cfRule type="containsText" priority="138" dxfId="5" operator="containsText" stopIfTrue="1" text="EXTREMO">
      <formula>NOT(ISERROR(SEARCH("EXTREMO",K34)))</formula>
    </cfRule>
    <cfRule type="containsText" priority="139" dxfId="4" operator="containsText" stopIfTrue="1" text="MODERADO">
      <formula>NOT(ISERROR(SEARCH("MODERADO",K34)))</formula>
    </cfRule>
  </conditionalFormatting>
  <conditionalFormatting sqref="H34">
    <cfRule type="expression" priority="135" dxfId="1" stopIfTrue="1">
      <formula>$W34</formula>
    </cfRule>
    <cfRule type="expression" priority="136" dxfId="0" stopIfTrue="1">
      <formula>$V34</formula>
    </cfRule>
  </conditionalFormatting>
  <conditionalFormatting sqref="I34">
    <cfRule type="expression" priority="133" dxfId="1" stopIfTrue="1">
      <formula>$Y34</formula>
    </cfRule>
    <cfRule type="expression" priority="134" dxfId="0" stopIfTrue="1">
      <formula>$X34</formula>
    </cfRule>
  </conditionalFormatting>
  <conditionalFormatting sqref="H16:H20 H22:H24">
    <cfRule type="expression" priority="131" dxfId="1" stopIfTrue="1">
      <formula>$W16</formula>
    </cfRule>
    <cfRule type="expression" priority="132" dxfId="0" stopIfTrue="1">
      <formula>$V16</formula>
    </cfRule>
  </conditionalFormatting>
  <conditionalFormatting sqref="I16:I20 I22:I24">
    <cfRule type="expression" priority="122" dxfId="1" stopIfTrue="1">
      <formula>$Y16</formula>
    </cfRule>
    <cfRule type="expression" priority="123" dxfId="0" stopIfTrue="1">
      <formula>$X16</formula>
    </cfRule>
  </conditionalFormatting>
  <conditionalFormatting sqref="J16">
    <cfRule type="cellIs" priority="119" dxfId="10" operator="equal" stopIfTrue="1">
      <formula>"Riesgo Aceptable"</formula>
    </cfRule>
    <cfRule type="cellIs" priority="120" dxfId="9" operator="equal" stopIfTrue="1">
      <formula>"Riesgo Tolerable"</formula>
    </cfRule>
    <cfRule type="cellIs" priority="121" dxfId="8" operator="equal" stopIfTrue="1">
      <formula>"Riesgo Moderado"</formula>
    </cfRule>
  </conditionalFormatting>
  <conditionalFormatting sqref="K16">
    <cfRule type="containsText" priority="118" dxfId="7" operator="containsText" stopIfTrue="1" text="BAJO">
      <formula>NOT(ISERROR(SEARCH("BAJO",K16)))</formula>
    </cfRule>
  </conditionalFormatting>
  <conditionalFormatting sqref="K16">
    <cfRule type="containsText" priority="115" dxfId="6" operator="containsText" stopIfTrue="1" text="ALTO">
      <formula>NOT(ISERROR(SEARCH("ALTO",K16)))</formula>
    </cfRule>
    <cfRule type="containsText" priority="116" dxfId="5" operator="containsText" stopIfTrue="1" text="EXTREMO">
      <formula>NOT(ISERROR(SEARCH("EXTREMO",K16)))</formula>
    </cfRule>
    <cfRule type="containsText" priority="117" dxfId="4" operator="containsText" stopIfTrue="1" text="MODERADO">
      <formula>NOT(ISERROR(SEARCH("MODERADO",K16)))</formula>
    </cfRule>
  </conditionalFormatting>
  <conditionalFormatting sqref="J17">
    <cfRule type="cellIs" priority="112" dxfId="10" operator="equal" stopIfTrue="1">
      <formula>"Riesgo Aceptable"</formula>
    </cfRule>
    <cfRule type="cellIs" priority="113" dxfId="9" operator="equal" stopIfTrue="1">
      <formula>"Riesgo Tolerable"</formula>
    </cfRule>
    <cfRule type="cellIs" priority="114" dxfId="8" operator="equal" stopIfTrue="1">
      <formula>"Riesgo Moderado"</formula>
    </cfRule>
  </conditionalFormatting>
  <conditionalFormatting sqref="K17">
    <cfRule type="containsText" priority="111" dxfId="7" operator="containsText" stopIfTrue="1" text="BAJO">
      <formula>NOT(ISERROR(SEARCH("BAJO",K17)))</formula>
    </cfRule>
  </conditionalFormatting>
  <conditionalFormatting sqref="K17">
    <cfRule type="containsText" priority="108" dxfId="6" operator="containsText" stopIfTrue="1" text="ALTO">
      <formula>NOT(ISERROR(SEARCH("ALTO",K17)))</formula>
    </cfRule>
    <cfRule type="containsText" priority="109" dxfId="5" operator="containsText" stopIfTrue="1" text="EXTREMO">
      <formula>NOT(ISERROR(SEARCH("EXTREMO",K17)))</formula>
    </cfRule>
    <cfRule type="containsText" priority="110" dxfId="4" operator="containsText" stopIfTrue="1" text="MODERADO">
      <formula>NOT(ISERROR(SEARCH("MODERADO",K17)))</formula>
    </cfRule>
  </conditionalFormatting>
  <conditionalFormatting sqref="J18">
    <cfRule type="cellIs" priority="105" dxfId="10" operator="equal" stopIfTrue="1">
      <formula>"Riesgo Aceptable"</formula>
    </cfRule>
    <cfRule type="cellIs" priority="106" dxfId="9" operator="equal" stopIfTrue="1">
      <formula>"Riesgo Tolerable"</formula>
    </cfRule>
    <cfRule type="cellIs" priority="107" dxfId="8" operator="equal" stopIfTrue="1">
      <formula>"Riesgo Moderado"</formula>
    </cfRule>
  </conditionalFormatting>
  <conditionalFormatting sqref="K18">
    <cfRule type="containsText" priority="104" dxfId="7" operator="containsText" stopIfTrue="1" text="BAJO">
      <formula>NOT(ISERROR(SEARCH("BAJO",K18)))</formula>
    </cfRule>
  </conditionalFormatting>
  <conditionalFormatting sqref="K18">
    <cfRule type="containsText" priority="101" dxfId="6" operator="containsText" stopIfTrue="1" text="ALTO">
      <formula>NOT(ISERROR(SEARCH("ALTO",K18)))</formula>
    </cfRule>
    <cfRule type="containsText" priority="102" dxfId="5" operator="containsText" stopIfTrue="1" text="EXTREMO">
      <formula>NOT(ISERROR(SEARCH("EXTREMO",K18)))</formula>
    </cfRule>
    <cfRule type="containsText" priority="103" dxfId="4" operator="containsText" stopIfTrue="1" text="MODERADO">
      <formula>NOT(ISERROR(SEARCH("MODERADO",K18)))</formula>
    </cfRule>
  </conditionalFormatting>
  <conditionalFormatting sqref="J19">
    <cfRule type="cellIs" priority="98" dxfId="10" operator="equal" stopIfTrue="1">
      <formula>"Riesgo Aceptable"</formula>
    </cfRule>
    <cfRule type="cellIs" priority="99" dxfId="9" operator="equal" stopIfTrue="1">
      <formula>"Riesgo Tolerable"</formula>
    </cfRule>
    <cfRule type="cellIs" priority="100" dxfId="8" operator="equal" stopIfTrue="1">
      <formula>"Riesgo Moderado"</formula>
    </cfRule>
  </conditionalFormatting>
  <conditionalFormatting sqref="K19">
    <cfRule type="containsText" priority="97" dxfId="7" operator="containsText" stopIfTrue="1" text="BAJO">
      <formula>NOT(ISERROR(SEARCH("BAJO",K19)))</formula>
    </cfRule>
  </conditionalFormatting>
  <conditionalFormatting sqref="K19">
    <cfRule type="containsText" priority="94" dxfId="6" operator="containsText" stopIfTrue="1" text="ALTO">
      <formula>NOT(ISERROR(SEARCH("ALTO",K19)))</formula>
    </cfRule>
    <cfRule type="containsText" priority="95" dxfId="5" operator="containsText" stopIfTrue="1" text="EXTREMO">
      <formula>NOT(ISERROR(SEARCH("EXTREMO",K19)))</formula>
    </cfRule>
    <cfRule type="containsText" priority="96" dxfId="4" operator="containsText" stopIfTrue="1" text="MODERADO">
      <formula>NOT(ISERROR(SEARCH("MODERADO",K19)))</formula>
    </cfRule>
  </conditionalFormatting>
  <conditionalFormatting sqref="J20">
    <cfRule type="cellIs" priority="91" dxfId="10" operator="equal" stopIfTrue="1">
      <formula>"Riesgo Aceptable"</formula>
    </cfRule>
    <cfRule type="cellIs" priority="92" dxfId="9" operator="equal" stopIfTrue="1">
      <formula>"Riesgo Tolerable"</formula>
    </cfRule>
    <cfRule type="cellIs" priority="93" dxfId="8" operator="equal" stopIfTrue="1">
      <formula>"Riesgo Moderado"</formula>
    </cfRule>
  </conditionalFormatting>
  <conditionalFormatting sqref="K20">
    <cfRule type="containsText" priority="90" dxfId="7" operator="containsText" stopIfTrue="1" text="BAJO">
      <formula>NOT(ISERROR(SEARCH("BAJO",K20)))</formula>
    </cfRule>
  </conditionalFormatting>
  <conditionalFormatting sqref="K20">
    <cfRule type="containsText" priority="87" dxfId="6" operator="containsText" stopIfTrue="1" text="ALTO">
      <formula>NOT(ISERROR(SEARCH("ALTO",K20)))</formula>
    </cfRule>
    <cfRule type="containsText" priority="88" dxfId="5" operator="containsText" stopIfTrue="1" text="EXTREMO">
      <formula>NOT(ISERROR(SEARCH("EXTREMO",K20)))</formula>
    </cfRule>
    <cfRule type="containsText" priority="89" dxfId="4" operator="containsText" stopIfTrue="1" text="MODERADO">
      <formula>NOT(ISERROR(SEARCH("MODERADO",K20)))</formula>
    </cfRule>
  </conditionalFormatting>
  <conditionalFormatting sqref="J22">
    <cfRule type="cellIs" priority="77" dxfId="10" operator="equal" stopIfTrue="1">
      <formula>"Riesgo Aceptable"</formula>
    </cfRule>
    <cfRule type="cellIs" priority="78" dxfId="9" operator="equal" stopIfTrue="1">
      <formula>"Riesgo Tolerable"</formula>
    </cfRule>
    <cfRule type="cellIs" priority="79" dxfId="8" operator="equal" stopIfTrue="1">
      <formula>"Riesgo Moderado"</formula>
    </cfRule>
  </conditionalFormatting>
  <conditionalFormatting sqref="K22">
    <cfRule type="containsText" priority="76" dxfId="7" operator="containsText" stopIfTrue="1" text="BAJO">
      <formula>NOT(ISERROR(SEARCH("BAJO",K22)))</formula>
    </cfRule>
  </conditionalFormatting>
  <conditionalFormatting sqref="K22">
    <cfRule type="containsText" priority="73" dxfId="6" operator="containsText" stopIfTrue="1" text="ALTO">
      <formula>NOT(ISERROR(SEARCH("ALTO",K22)))</formula>
    </cfRule>
    <cfRule type="containsText" priority="74" dxfId="5" operator="containsText" stopIfTrue="1" text="EXTREMO">
      <formula>NOT(ISERROR(SEARCH("EXTREMO",K22)))</formula>
    </cfRule>
    <cfRule type="containsText" priority="75" dxfId="4" operator="containsText" stopIfTrue="1" text="MODERADO">
      <formula>NOT(ISERROR(SEARCH("MODERADO",K22)))</formula>
    </cfRule>
  </conditionalFormatting>
  <conditionalFormatting sqref="J23">
    <cfRule type="cellIs" priority="70" dxfId="10" operator="equal" stopIfTrue="1">
      <formula>"Riesgo Aceptable"</formula>
    </cfRule>
    <cfRule type="cellIs" priority="71" dxfId="9" operator="equal" stopIfTrue="1">
      <formula>"Riesgo Tolerable"</formula>
    </cfRule>
    <cfRule type="cellIs" priority="72" dxfId="8" operator="equal" stopIfTrue="1">
      <formula>"Riesgo Moderado"</formula>
    </cfRule>
  </conditionalFormatting>
  <conditionalFormatting sqref="K23">
    <cfRule type="containsText" priority="69" dxfId="7" operator="containsText" stopIfTrue="1" text="BAJO">
      <formula>NOT(ISERROR(SEARCH("BAJO",K23)))</formula>
    </cfRule>
  </conditionalFormatting>
  <conditionalFormatting sqref="K23">
    <cfRule type="containsText" priority="66" dxfId="6" operator="containsText" stopIfTrue="1" text="ALTO">
      <formula>NOT(ISERROR(SEARCH("ALTO",K23)))</formula>
    </cfRule>
    <cfRule type="containsText" priority="67" dxfId="5" operator="containsText" stopIfTrue="1" text="EXTREMO">
      <formula>NOT(ISERROR(SEARCH("EXTREMO",K23)))</formula>
    </cfRule>
    <cfRule type="containsText" priority="68" dxfId="4" operator="containsText" stopIfTrue="1" text="MODERADO">
      <formula>NOT(ISERROR(SEARCH("MODERADO",K23)))</formula>
    </cfRule>
  </conditionalFormatting>
  <conditionalFormatting sqref="J24">
    <cfRule type="cellIs" priority="63" dxfId="10" operator="equal" stopIfTrue="1">
      <formula>"Riesgo Aceptable"</formula>
    </cfRule>
    <cfRule type="cellIs" priority="64" dxfId="9" operator="equal" stopIfTrue="1">
      <formula>"Riesgo Tolerable"</formula>
    </cfRule>
    <cfRule type="cellIs" priority="65" dxfId="8" operator="equal" stopIfTrue="1">
      <formula>"Riesgo Moderado"</formula>
    </cfRule>
  </conditionalFormatting>
  <conditionalFormatting sqref="K24">
    <cfRule type="containsText" priority="62" dxfId="7" operator="containsText" stopIfTrue="1" text="BAJO">
      <formula>NOT(ISERROR(SEARCH("BAJO",K24)))</formula>
    </cfRule>
  </conditionalFormatting>
  <conditionalFormatting sqref="K24">
    <cfRule type="containsText" priority="59" dxfId="6" operator="containsText" stopIfTrue="1" text="ALTO">
      <formula>NOT(ISERROR(SEARCH("ALTO",K24)))</formula>
    </cfRule>
    <cfRule type="containsText" priority="60" dxfId="5" operator="containsText" stopIfTrue="1" text="EXTREMO">
      <formula>NOT(ISERROR(SEARCH("EXTREMO",K24)))</formula>
    </cfRule>
    <cfRule type="containsText" priority="61" dxfId="4" operator="containsText" stopIfTrue="1" text="MODERADO">
      <formula>NOT(ISERROR(SEARCH("MODERADO",K24)))</formula>
    </cfRule>
  </conditionalFormatting>
  <conditionalFormatting sqref="H21">
    <cfRule type="expression" priority="57" dxfId="1" stopIfTrue="1">
      <formula>$W21</formula>
    </cfRule>
    <cfRule type="expression" priority="58" dxfId="0" stopIfTrue="1">
      <formula>$V21</formula>
    </cfRule>
  </conditionalFormatting>
  <conditionalFormatting sqref="I21">
    <cfRule type="expression" priority="55" dxfId="1" stopIfTrue="1">
      <formula>$Y21</formula>
    </cfRule>
    <cfRule type="expression" priority="56" dxfId="0" stopIfTrue="1">
      <formula>$X21</formula>
    </cfRule>
  </conditionalFormatting>
  <conditionalFormatting sqref="J21">
    <cfRule type="cellIs" priority="52" dxfId="10" operator="equal" stopIfTrue="1">
      <formula>"Riesgo Aceptable"</formula>
    </cfRule>
    <cfRule type="cellIs" priority="53" dxfId="9" operator="equal" stopIfTrue="1">
      <formula>"Riesgo Tolerable"</formula>
    </cfRule>
    <cfRule type="cellIs" priority="54" dxfId="8" operator="equal" stopIfTrue="1">
      <formula>"Riesgo Moderado"</formula>
    </cfRule>
  </conditionalFormatting>
  <conditionalFormatting sqref="K21">
    <cfRule type="containsText" priority="51" dxfId="7" operator="containsText" stopIfTrue="1" text="BAJO">
      <formula>NOT(ISERROR(SEARCH("BAJO",K21)))</formula>
    </cfRule>
  </conditionalFormatting>
  <conditionalFormatting sqref="K21">
    <cfRule type="containsText" priority="48" dxfId="6" operator="containsText" stopIfTrue="1" text="ALTO">
      <formula>NOT(ISERROR(SEARCH("ALTO",K21)))</formula>
    </cfRule>
    <cfRule type="containsText" priority="49" dxfId="5" operator="containsText" stopIfTrue="1" text="EXTREMO">
      <formula>NOT(ISERROR(SEARCH("EXTREMO",K21)))</formula>
    </cfRule>
    <cfRule type="containsText" priority="50" dxfId="4" operator="containsText" stopIfTrue="1" text="MODERADO">
      <formula>NOT(ISERROR(SEARCH("MODERADO",K21)))</formula>
    </cfRule>
  </conditionalFormatting>
  <conditionalFormatting sqref="J27:J31">
    <cfRule type="cellIs" priority="45" dxfId="10" operator="equal" stopIfTrue="1">
      <formula>"Riesgo Aceptable"</formula>
    </cfRule>
    <cfRule type="cellIs" priority="46" dxfId="9" operator="equal" stopIfTrue="1">
      <formula>"Riesgo Tolerable"</formula>
    </cfRule>
    <cfRule type="cellIs" priority="47" dxfId="8" operator="equal" stopIfTrue="1">
      <formula>"Riesgo Moderado"</formula>
    </cfRule>
  </conditionalFormatting>
  <conditionalFormatting sqref="K27:K31">
    <cfRule type="containsText" priority="44" dxfId="7" operator="containsText" stopIfTrue="1" text="BAJO">
      <formula>NOT(ISERROR(SEARCH("BAJO",K27)))</formula>
    </cfRule>
  </conditionalFormatting>
  <conditionalFormatting sqref="K27:K31">
    <cfRule type="containsText" priority="41" dxfId="6" operator="containsText" stopIfTrue="1" text="ALTO">
      <formula>NOT(ISERROR(SEARCH("ALTO",K27)))</formula>
    </cfRule>
    <cfRule type="containsText" priority="42" dxfId="5" operator="containsText" stopIfTrue="1" text="EXTREMO">
      <formula>NOT(ISERROR(SEARCH("EXTREMO",K27)))</formula>
    </cfRule>
    <cfRule type="containsText" priority="43" dxfId="4" operator="containsText" stopIfTrue="1" text="MODERADO">
      <formula>NOT(ISERROR(SEARCH("MODERADO",K27)))</formula>
    </cfRule>
  </conditionalFormatting>
  <conditionalFormatting sqref="J25">
    <cfRule type="cellIs" priority="38" dxfId="10" operator="equal" stopIfTrue="1">
      <formula>"Riesgo Aceptable"</formula>
    </cfRule>
    <cfRule type="cellIs" priority="39" dxfId="9" operator="equal" stopIfTrue="1">
      <formula>"Riesgo Tolerable"</formula>
    </cfRule>
    <cfRule type="cellIs" priority="40" dxfId="8" operator="equal" stopIfTrue="1">
      <formula>"Riesgo Moderado"</formula>
    </cfRule>
  </conditionalFormatting>
  <conditionalFormatting sqref="K25">
    <cfRule type="containsText" priority="37" dxfId="7" operator="containsText" stopIfTrue="1" text="BAJO">
      <formula>NOT(ISERROR(SEARCH("BAJO",K25)))</formula>
    </cfRule>
  </conditionalFormatting>
  <conditionalFormatting sqref="K25">
    <cfRule type="containsText" priority="34" dxfId="6" operator="containsText" stopIfTrue="1" text="ALTO">
      <formula>NOT(ISERROR(SEARCH("ALTO",K25)))</formula>
    </cfRule>
    <cfRule type="containsText" priority="35" dxfId="5" operator="containsText" stopIfTrue="1" text="EXTREMO">
      <formula>NOT(ISERROR(SEARCH("EXTREMO",K25)))</formula>
    </cfRule>
    <cfRule type="containsText" priority="36" dxfId="4" operator="containsText" stopIfTrue="1" text="MODERADO">
      <formula>NOT(ISERROR(SEARCH("MODERADO",K25)))</formula>
    </cfRule>
  </conditionalFormatting>
  <conditionalFormatting sqref="J26">
    <cfRule type="cellIs" priority="31" dxfId="10" operator="equal" stopIfTrue="1">
      <formula>"Riesgo Aceptable"</formula>
    </cfRule>
    <cfRule type="cellIs" priority="32" dxfId="9" operator="equal" stopIfTrue="1">
      <formula>"Riesgo Tolerable"</formula>
    </cfRule>
    <cfRule type="cellIs" priority="33" dxfId="8" operator="equal" stopIfTrue="1">
      <formula>"Riesgo Moderado"</formula>
    </cfRule>
  </conditionalFormatting>
  <conditionalFormatting sqref="K26">
    <cfRule type="containsText" priority="30" dxfId="7" operator="containsText" stopIfTrue="1" text="BAJO">
      <formula>NOT(ISERROR(SEARCH("BAJO",K26)))</formula>
    </cfRule>
  </conditionalFormatting>
  <conditionalFormatting sqref="K26">
    <cfRule type="containsText" priority="27" dxfId="6" operator="containsText" stopIfTrue="1" text="ALTO">
      <formula>NOT(ISERROR(SEARCH("ALTO",K26)))</formula>
    </cfRule>
    <cfRule type="containsText" priority="28" dxfId="5" operator="containsText" stopIfTrue="1" text="EXTREMO">
      <formula>NOT(ISERROR(SEARCH("EXTREMO",K26)))</formula>
    </cfRule>
    <cfRule type="containsText" priority="29" dxfId="4" operator="containsText" stopIfTrue="1" text="MODERADO">
      <formula>NOT(ISERROR(SEARCH("MODERADO",K26)))</formula>
    </cfRule>
  </conditionalFormatting>
  <conditionalFormatting sqref="H25:H31">
    <cfRule type="expression" priority="25" dxfId="1" stopIfTrue="1">
      <formula>$W25</formula>
    </cfRule>
    <cfRule type="expression" priority="26" dxfId="0" stopIfTrue="1">
      <formula>$V25</formula>
    </cfRule>
  </conditionalFormatting>
  <conditionalFormatting sqref="I25:I31">
    <cfRule type="expression" priority="23" dxfId="1" stopIfTrue="1">
      <formula>$Y25</formula>
    </cfRule>
    <cfRule type="expression" priority="24" dxfId="0" stopIfTrue="1">
      <formula>$X25</formula>
    </cfRule>
  </conditionalFormatting>
  <dataValidations count="1">
    <dataValidation type="custom" allowBlank="1" showInputMessage="1" showErrorMessage="1" errorTitle="DAÑO EN CONFIGURACIÓN" error="Está alterando las fórmulas automáticas del libro, por favor no lo haga pues dañará la configuración.&#10;Oprima &quot;CANCELAR&quot;" sqref="J16:K46 J48:K48 Q48 Q16:Q46 R48 R16:R46 S48 S16:S46 T48 T16:T46 U48 U16:U46 V48 V16:V46 W48 W16:W46 X48 X16:X46 Y16:Y46 Y48">
      <formula1>""</formula1>
    </dataValidation>
  </dataValidations>
  <printOptions/>
  <pageMargins left="1.220472440944882" right="0.15748031496062992" top="0.4724409448818898" bottom="0.5905511811023623" header="0.31496062992125984" footer="0.2362204724409449"/>
  <pageSetup fitToHeight="0" fitToWidth="0" horizontalDpi="600" verticalDpi="600" orientation="landscape" paperSize="206" scale="55" r:id="rId2"/>
  <headerFooter alignWithMargins="0">
    <oddFooter>&amp;L&amp;9P: Probabilidad
Po:Posible
CAS:Casi Seguro&amp;C&amp;9I: Impacto
INA: Inaceptable
INT: Intolerable&amp;R&amp;9C:Calificación
</oddFooter>
  </headerFooter>
  <ignoredErrors>
    <ignoredError sqref="K35:K36 K32:K33"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Carlos Rangel Jaimes</dc:creator>
  <cp:keywords/>
  <dc:description/>
  <cp:lastModifiedBy>Yaqueline Mateus Galeano</cp:lastModifiedBy>
  <cp:lastPrinted>2019-06-10T14:30:10Z</cp:lastPrinted>
  <dcterms:created xsi:type="dcterms:W3CDTF">2014-09-11T21:47:19Z</dcterms:created>
  <dcterms:modified xsi:type="dcterms:W3CDTF">2019-09-10T16:05:47Z</dcterms:modified>
  <cp:category/>
  <cp:version/>
  <cp:contentType/>
  <cp:contentStatus/>
</cp:coreProperties>
</file>