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10" windowHeight="9510" activeTab="0"/>
  </bookViews>
  <sheets>
    <sheet name="AP-SIG-RG-15" sheetId="1" r:id="rId1"/>
    <sheet name="Instructivo Mapa de riesgos" sheetId="2" r:id="rId2"/>
    <sheet name="Codificacion Riesgos" sheetId="3" state="hidden" r:id="rId3"/>
    <sheet name="Clasificacion del Riesgo" sheetId="4" r:id="rId4"/>
    <sheet name="Tabla de Probabilidad" sheetId="5" r:id="rId5"/>
    <sheet name="Tabla de Impacto" sheetId="6" r:id="rId6"/>
    <sheet name="Matriz de Calor" sheetId="7" r:id="rId7"/>
    <sheet name=" Controles Atributos" sheetId="8" r:id="rId8"/>
    <sheet name="Datos" sheetId="9" state="hidden" r:id="rId9"/>
  </sheets>
  <definedNames>
    <definedName name="_xlfn.AVERAGEIF" hidden="1">#NAME?</definedName>
    <definedName name="_xlfn.IFERROR" hidden="1">#NAME?</definedName>
    <definedName name="Impacto">'Datos'!$B$17</definedName>
    <definedName name="Probabilidad">'Datos'!$A$17:$A$18</definedName>
  </definedNames>
  <calcPr fullCalcOnLoad="1"/>
</workbook>
</file>

<file path=xl/sharedStrings.xml><?xml version="1.0" encoding="utf-8"?>
<sst xmlns="http://schemas.openxmlformats.org/spreadsheetml/2006/main" count="613" uniqueCount="470">
  <si>
    <t>VALOR</t>
  </si>
  <si>
    <t>Este Instructivo describe el paso a paso basado en el formato AP-SIG-RG-15</t>
  </si>
  <si>
    <r>
      <rPr>
        <b/>
        <sz val="11"/>
        <color indexed="8"/>
        <rFont val="Arial"/>
        <family val="2"/>
      </rPr>
      <t>FECHA DE ACTUALIZACION:</t>
    </r>
    <r>
      <rPr>
        <sz val="11"/>
        <color indexed="8"/>
        <rFont val="Arial"/>
        <family val="2"/>
      </rPr>
      <t xml:space="preserve"> Registre el día, mes y año el cual fue actualizada la última vez el mapa de riesgos</t>
    </r>
  </si>
  <si>
    <t>PROCESO</t>
  </si>
  <si>
    <t>OBJETIVO</t>
  </si>
  <si>
    <t>ALCANCE</t>
  </si>
  <si>
    <t>%</t>
  </si>
  <si>
    <t>1. Referencia</t>
  </si>
  <si>
    <t>4. Area de Impacto</t>
  </si>
  <si>
    <t>Atributos del Control</t>
  </si>
  <si>
    <t>Preventivo</t>
  </si>
  <si>
    <t>Manual</t>
  </si>
  <si>
    <t>Seleccione</t>
  </si>
  <si>
    <t>Detectivo</t>
  </si>
  <si>
    <t>Probabilidad</t>
  </si>
  <si>
    <t>Impacto</t>
  </si>
  <si>
    <t>Tabla Probabilidad. Criterios para definir el nivel de probabilidad</t>
  </si>
  <si>
    <t>Frecuencia de la Actividad</t>
  </si>
  <si>
    <t>Pérdida Económica</t>
  </si>
  <si>
    <t>Tabla Impacto. Criterios para definir el nivel de impacto</t>
  </si>
  <si>
    <t>Características</t>
  </si>
  <si>
    <t>Descripción</t>
  </si>
  <si>
    <t>Peso</t>
  </si>
  <si>
    <t>Atributos de Eficiencia</t>
  </si>
  <si>
    <t>Tipo</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</si>
  <si>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</si>
  <si>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</si>
  <si>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</si>
  <si>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</si>
  <si>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</si>
  <si>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</si>
  <si>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</si>
  <si>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</si>
  <si>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Frecuencia</t>
  </si>
  <si>
    <t>Tabla Atributos de para el diseño del control</t>
  </si>
  <si>
    <t>Insignificante</t>
  </si>
  <si>
    <t>Menor</t>
  </si>
  <si>
    <t>Moderado</t>
  </si>
  <si>
    <t>Mayor</t>
  </si>
  <si>
    <t>Catastrófico</t>
  </si>
  <si>
    <t>Extremo</t>
  </si>
  <si>
    <t>Alto</t>
  </si>
  <si>
    <t>Bajo</t>
  </si>
  <si>
    <t>Matriz de calor</t>
  </si>
  <si>
    <t>Ejecución y Administración de Procesos</t>
  </si>
  <si>
    <t>Pérdidas derivadas de errores en la ejecución y administración de procesos.</t>
  </si>
  <si>
    <t>Fraude Externo</t>
  </si>
  <si>
    <t>Pérdida derivada de actos de fraude por personas ajenas a las organización (no participa personal de la entidad).</t>
  </si>
  <si>
    <t>Fraude Interno</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</si>
  <si>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</si>
  <si>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Fallas Tecnológicas</t>
  </si>
  <si>
    <t>Errores en hardware, software, telecomunicaciones, interrupción de servicios básicos.</t>
  </si>
  <si>
    <t>Relaciones Laborales</t>
  </si>
  <si>
    <t>Pérdidas que surgen de acciones contrarias a las leyes o acuerdos de empleo, salud o seguridad, del pago de demandas por daños personales o de discriminación.</t>
  </si>
  <si>
    <t>Usuarios,  Productos y Prácticas</t>
  </si>
  <si>
    <t>Fallas negligentes o involuntarias de las obligaciones frente a los usuarios y que impiden satisfacer una obligación profesional frente a éstos.</t>
  </si>
  <si>
    <t>Daños a activos fijos/Eventos externos</t>
  </si>
  <si>
    <t>Pérdida por daños o extravíos de los activos fijos por desastres naturales  u otros riesgos/eventos externos como atentados, vandalismo, orden público.</t>
  </si>
  <si>
    <t>11. Descripcion de Riesgo</t>
  </si>
  <si>
    <t>CRITERIOS PARA CALIFICAR EL IMPACTO</t>
  </si>
  <si>
    <t>¿Afecta el cumplimiento de la mision de la entidad?</t>
  </si>
  <si>
    <t>¿Afecta el cumplimiento de metas y objetivos del proceso?</t>
  </si>
  <si>
    <t>¿Genera perdida de confianza de la entidad, afectando su reputación?</t>
  </si>
  <si>
    <t>¿Genera perdida de recursos economicos?</t>
  </si>
  <si>
    <t>¿Genera intervención  de los organismos de control u otro ente?</t>
  </si>
  <si>
    <t>¿Da lugar a procesos sacionatorios, disciplinarios, fiscales o penales?</t>
  </si>
  <si>
    <t>¿Ocasiona lesiones fisicas o perdidasde vidas humanas?</t>
  </si>
  <si>
    <t>¿Genera perdida de información  de la entidad?</t>
  </si>
  <si>
    <t>¿Afecta la imagen local, regional o nacional?</t>
  </si>
  <si>
    <t>¿Genera daño ambiental?</t>
  </si>
  <si>
    <t>Valor</t>
  </si>
  <si>
    <t>CODIGO</t>
  </si>
  <si>
    <t>VERSION</t>
  </si>
  <si>
    <t>FECHA DE APROBACION</t>
  </si>
  <si>
    <t>PAGINA</t>
  </si>
  <si>
    <t>ES-SIG-RG-15</t>
  </si>
  <si>
    <t>1 DE 1</t>
  </si>
  <si>
    <t>Economico</t>
  </si>
  <si>
    <r>
      <rPr>
        <b/>
        <sz val="11"/>
        <color indexed="8"/>
        <rFont val="Arial"/>
        <family val="2"/>
      </rPr>
      <t>1)</t>
    </r>
    <r>
      <rPr>
        <sz val="11"/>
        <color indexed="8"/>
        <rFont val="Arial"/>
        <family val="2"/>
      </rPr>
      <t xml:space="preserve"> Ingrese codigo asignado para cada oficina</t>
    </r>
  </si>
  <si>
    <r>
      <rPr>
        <b/>
        <sz val="11"/>
        <color indexed="8"/>
        <rFont val="Arial"/>
        <family val="2"/>
      </rPr>
      <t xml:space="preserve">2) </t>
    </r>
    <r>
      <rPr>
        <sz val="11"/>
        <color indexed="8"/>
        <rFont val="Arial"/>
        <family val="2"/>
      </rPr>
      <t>Ingrese codigo según el tipo de riesgo</t>
    </r>
  </si>
  <si>
    <t>NOMBRE DE LA OFICINA</t>
  </si>
  <si>
    <t>TIPO DE RIESGO</t>
  </si>
  <si>
    <t>CONTROL INTERNO</t>
  </si>
  <si>
    <t>CI</t>
  </si>
  <si>
    <t>RIESGO DE GESTIÓN</t>
  </si>
  <si>
    <t>GES</t>
  </si>
  <si>
    <t>CONTROL DISCIPLINARIO</t>
  </si>
  <si>
    <t>CD</t>
  </si>
  <si>
    <t>RIESGO DE SEGURIDAD DIGITAL</t>
  </si>
  <si>
    <t>SED</t>
  </si>
  <si>
    <t>OFICINA JURIDICA</t>
  </si>
  <si>
    <t>JUR</t>
  </si>
  <si>
    <t>SECRETARÍA DE CULTURA Y TURISMO</t>
  </si>
  <si>
    <t>SCT</t>
  </si>
  <si>
    <t>SECRETARÍA DE MUJER Y EQUIDAD DE GENERO</t>
  </si>
  <si>
    <t>MEG</t>
  </si>
  <si>
    <r>
      <rPr>
        <b/>
        <sz val="11"/>
        <color indexed="8"/>
        <rFont val="Arial"/>
        <family val="2"/>
      </rPr>
      <t xml:space="preserve">3) </t>
    </r>
    <r>
      <rPr>
        <sz val="11"/>
        <color indexed="8"/>
        <rFont val="Arial"/>
        <family val="2"/>
      </rPr>
      <t>Por ultimo ingrese un numero de acuerdo al orden consecutivo que se lleva</t>
    </r>
  </si>
  <si>
    <t>SECRETARÍA DE VIVIENDA Y HÁBITAT SUSTENTABLE</t>
  </si>
  <si>
    <t>VHS</t>
  </si>
  <si>
    <t>PLA</t>
  </si>
  <si>
    <t xml:space="preserve">Dirección de Sistemas Integrados de Gestión </t>
  </si>
  <si>
    <t>SIG</t>
  </si>
  <si>
    <t>Dirección de Prospectiva Territorial</t>
  </si>
  <si>
    <t xml:space="preserve">EJEMPLO </t>
  </si>
  <si>
    <t>HAC</t>
  </si>
  <si>
    <t>CI - GES- 01</t>
  </si>
  <si>
    <t>Este riesgo corresponde a un riesgo de gestión de la oficina de Control Interno</t>
  </si>
  <si>
    <t>AGR</t>
  </si>
  <si>
    <t>DES</t>
  </si>
  <si>
    <t>Dirección de Productividad y Competitividad</t>
  </si>
  <si>
    <t>Dirección de Desarrollo Social</t>
  </si>
  <si>
    <t>EDU</t>
  </si>
  <si>
    <t>Dirección Administrativa y Financiera</t>
  </si>
  <si>
    <t>GEN</t>
  </si>
  <si>
    <t>Dirección Talento Humano</t>
  </si>
  <si>
    <t>TH</t>
  </si>
  <si>
    <t>Dirección de Contratación Bienes y Servicios</t>
  </si>
  <si>
    <t>CBS</t>
  </si>
  <si>
    <t>Dirección de Atención al Ciudadano</t>
  </si>
  <si>
    <t>AC</t>
  </si>
  <si>
    <t>TIC</t>
  </si>
  <si>
    <t>Dirección de Sistemas de Información</t>
  </si>
  <si>
    <t>INF</t>
  </si>
  <si>
    <t>Dirección de Proyectos de Infraestructura</t>
  </si>
  <si>
    <t>Dirección de Gestión de Infraestructura</t>
  </si>
  <si>
    <t>Dirección de Aguas y Saneamiento Básico</t>
  </si>
  <si>
    <t>Dirección de Asuntos Minero Energéticos</t>
  </si>
  <si>
    <t>INT</t>
  </si>
  <si>
    <t>SAL</t>
  </si>
  <si>
    <t>Dirección de Salud Integral</t>
  </si>
  <si>
    <t>2. Secretaría / Oficina</t>
  </si>
  <si>
    <t>3. Tipo de Riesgo</t>
  </si>
  <si>
    <t xml:space="preserve">4. Clase de Riesgo </t>
  </si>
  <si>
    <t>5. Descripcion del Riesgo</t>
  </si>
  <si>
    <t xml:space="preserve">6. Causa </t>
  </si>
  <si>
    <t>7. Consecuencia</t>
  </si>
  <si>
    <t xml:space="preserve">8. Valoracion Riesgo Inherente </t>
  </si>
  <si>
    <t>9. PROBABILIDAD</t>
  </si>
  <si>
    <t>10. IMPACTO</t>
  </si>
  <si>
    <t>11. ZONA DE RIESGO( calificacion del riesgo)</t>
  </si>
  <si>
    <t>13. ¿El control afecta la probabilidad o afecta el impacto?</t>
  </si>
  <si>
    <t>14. ¿El proposito del control, busca prevenir, detectar o corregir las causas que dan origen al riesgo?</t>
  </si>
  <si>
    <t>15. ¿El control cuenta con un responsable asignado?</t>
  </si>
  <si>
    <t>16. ¿La segregacion y autoridad del responsable del control es?</t>
  </si>
  <si>
    <t>17. ¿Cómo es la periodicidad de ejecución del control?</t>
  </si>
  <si>
    <t>18. ¿Se cuenta con evidencias de la ejecución y seguimiento del control?</t>
  </si>
  <si>
    <t>19. ¿Como se reallza la actividad del control?</t>
  </si>
  <si>
    <t>20.¿Las observaciones o diferencias ejecutadas del control establecido son investigadas y resueltas de manera oportuna?</t>
  </si>
  <si>
    <t>21. Sumatoria de atributos</t>
  </si>
  <si>
    <t>23. Fortaleza del conjunto de controles</t>
  </si>
  <si>
    <t>22.  Promedio solidez en conjunto de los controles</t>
  </si>
  <si>
    <t>24.Valor Desplazamiento</t>
  </si>
  <si>
    <t>25. Nivel de Severidad Residual</t>
  </si>
  <si>
    <t>26. Nueva Zona de Riesgo Residual</t>
  </si>
  <si>
    <t>27. Tratamiento</t>
  </si>
  <si>
    <t>28. Plan de Accion</t>
  </si>
  <si>
    <t>29. Responsable</t>
  </si>
  <si>
    <t>30. Indicador</t>
  </si>
  <si>
    <r>
      <t xml:space="preserve">31. Acciones de Contingencia ante posible materializacion </t>
    </r>
    <r>
      <rPr>
        <sz val="10"/>
        <color indexed="8"/>
        <rFont val="Arial"/>
        <family val="2"/>
      </rPr>
      <t>(Gestión del Conocimiento)</t>
    </r>
  </si>
  <si>
    <t>32. Fecha de Cumplimiento Plan de Acción</t>
  </si>
  <si>
    <t>33. Estado</t>
  </si>
  <si>
    <r>
      <t xml:space="preserve">CLASE DEL RIESGO: </t>
    </r>
    <r>
      <rPr>
        <sz val="11"/>
        <color indexed="8"/>
        <rFont val="Arial"/>
        <family val="2"/>
      </rPr>
      <t>Identifique de acuerdo a la definicion, la clase o factor del riesgo  que impacta (Ver pestaña Clasificación de Riesgo)</t>
    </r>
  </si>
  <si>
    <r>
      <rPr>
        <b/>
        <sz val="11"/>
        <color indexed="8"/>
        <rFont val="Arial"/>
        <family val="2"/>
      </rPr>
      <t>CALIFICACION DE ZONA DE  RIESGO</t>
    </r>
    <r>
      <rPr>
        <sz val="11"/>
        <color indexed="8"/>
        <rFont val="Arial"/>
        <family val="2"/>
      </rPr>
      <t xml:space="preserve"> : Resultado del cruce entre probabilidad e impacto en el mapa de calor (Automatizado)</t>
    </r>
  </si>
  <si>
    <t>ATRIBUTOS DE CONTROL:</t>
  </si>
  <si>
    <t>¿El riesgo afecta la probabilidad o afecta el impacto?: En esta casilla se debe determinar que factor del riesgo (probabilidad o impacto) se afecta con el uso del control, si el control identificado PREVIENE la materialización del riesgo, afectará la PROBABILIDAD, en este caso  escoja  la opción de PROBABILIDAD; si el control identificado NO PUEDE PREVENIR la materialización del riesgo pero permite que las consecuencias se reduzcan escoja  la opción de IMPACTO.</t>
  </si>
  <si>
    <r>
      <t xml:space="preserve">¿Las actividades que desarrolla el control, buscan prevenir, detectar o corregir las causas que dan origen al riesgo? En esta casilla se debe elegir si el riesgo es de origen: 
</t>
    </r>
    <r>
      <rPr>
        <b/>
        <sz val="11"/>
        <color indexed="8"/>
        <rFont val="Arial"/>
        <family val="2"/>
      </rPr>
      <t>PREVENTIVO</t>
    </r>
    <r>
      <rPr>
        <sz val="11"/>
        <color indexed="8"/>
        <rFont val="Arial"/>
        <family val="2"/>
      </rPr>
      <t xml:space="preserve">: control accionado en la entrada del proceso y antes de que se realice la actividad originadora del riesgo, se busca establecer las condiciones que aseguren el resultado final esperado.
</t>
    </r>
    <r>
      <rPr>
        <b/>
        <sz val="11"/>
        <color indexed="8"/>
        <rFont val="Arial"/>
        <family val="2"/>
      </rPr>
      <t>DETECTIVO</t>
    </r>
    <r>
      <rPr>
        <sz val="11"/>
        <color indexed="8"/>
        <rFont val="Arial"/>
        <family val="2"/>
      </rPr>
      <t xml:space="preserve">: control accionado durante la ejecución del proceso. Estos controles detectan el riesgo, pero generan reprocesos.
</t>
    </r>
    <r>
      <rPr>
        <b/>
        <sz val="11"/>
        <color indexed="8"/>
        <rFont val="Arial"/>
        <family val="2"/>
      </rPr>
      <t>CORRECTIVO:</t>
    </r>
    <r>
      <rPr>
        <sz val="11"/>
        <color indexed="8"/>
        <rFont val="Arial"/>
        <family val="2"/>
      </rPr>
      <t xml:space="preserve"> control accionado en la salida del proceso y después de que se materializa el riesgo. Estos controles tienen costos implícitos.</t>
    </r>
  </si>
  <si>
    <r>
      <rPr>
        <b/>
        <sz val="11"/>
        <color indexed="8"/>
        <rFont val="Arial"/>
        <family val="2"/>
      </rPr>
      <t>PLAN DE ACCIÓN</t>
    </r>
    <r>
      <rPr>
        <sz val="11"/>
        <color indexed="8"/>
        <rFont val="Arial"/>
        <family val="2"/>
      </rPr>
      <t>: Identifique las actividades que se ejecutarán para evitar la materialización del riesgo teniendo en cuenta las causas que lo generan y los controles que se tienen establecidos.</t>
    </r>
  </si>
  <si>
    <r>
      <rPr>
        <b/>
        <sz val="11"/>
        <color indexed="8"/>
        <rFont val="Arial"/>
        <family val="2"/>
      </rPr>
      <t>RESPONSABLE:</t>
    </r>
    <r>
      <rPr>
        <sz val="11"/>
        <color indexed="8"/>
        <rFont val="Arial"/>
        <family val="2"/>
      </rPr>
      <t xml:space="preserve">  Diligencie el cargo de la persona que será responsable de la ejecución eficaz de los planes de acción aescritos anteriormente</t>
    </r>
  </si>
  <si>
    <r>
      <rPr>
        <b/>
        <sz val="11"/>
        <color indexed="8"/>
        <rFont val="Arial"/>
        <family val="2"/>
      </rPr>
      <t>INDICADOR</t>
    </r>
    <r>
      <rPr>
        <sz val="11"/>
        <color indexed="8"/>
        <rFont val="Arial"/>
        <family val="2"/>
      </rPr>
      <t>: Se propone un indicador que mida el avance de los planes de acción</t>
    </r>
  </si>
  <si>
    <r>
      <rPr>
        <b/>
        <sz val="11"/>
        <color indexed="8"/>
        <rFont val="Arial"/>
        <family val="2"/>
      </rPr>
      <t>ACCIONES DE CONTINGENCIA</t>
    </r>
    <r>
      <rPr>
        <sz val="11"/>
        <color indexed="8"/>
        <rFont val="Arial"/>
        <family val="2"/>
      </rPr>
      <t>: Escriba que  actividades  se deben realizar cuando el riesgo identificado se materialice.</t>
    </r>
  </si>
  <si>
    <r>
      <rPr>
        <b/>
        <sz val="11"/>
        <color indexed="8"/>
        <rFont val="Arial"/>
        <family val="2"/>
      </rPr>
      <t>FECHA DE CUMPLIMIENTO</t>
    </r>
    <r>
      <rPr>
        <sz val="11"/>
        <color indexed="8"/>
        <rFont val="Arial"/>
        <family val="2"/>
      </rPr>
      <t>: Identifique la fecha en la cual se considera que las actividades propuestas en el plan de acción ya estarán realizadas a cabalidad.</t>
    </r>
  </si>
  <si>
    <r>
      <rPr>
        <b/>
        <sz val="11"/>
        <color indexed="8"/>
        <rFont val="Arial"/>
        <family val="2"/>
      </rPr>
      <t>ESTADO</t>
    </r>
    <r>
      <rPr>
        <sz val="11"/>
        <color indexed="8"/>
        <rFont val="Arial"/>
        <family val="2"/>
      </rPr>
      <t>: Espacio exclusivo de la oficina de Sistemas Integrados de Gestión para lleva el control de los planes de acción</t>
    </r>
  </si>
  <si>
    <r>
      <rPr>
        <b/>
        <sz val="11"/>
        <color indexed="8"/>
        <rFont val="Arial"/>
        <family val="2"/>
      </rPr>
      <t>NUEVA ZONA DE RIESGO RESIDUAL</t>
    </r>
    <r>
      <rPr>
        <sz val="11"/>
        <color indexed="8"/>
        <rFont val="Arial"/>
        <family val="2"/>
      </rPr>
      <t>: El nuevo nivel que tendra el riesgo en el mapa de calor luego de aplicados los controles respectivos</t>
    </r>
  </si>
  <si>
    <r>
      <rPr>
        <b/>
        <sz val="11"/>
        <color indexed="8"/>
        <rFont val="Arial"/>
        <family val="2"/>
      </rPr>
      <t xml:space="preserve"> VALOR DEL DESPLAZAMIENTO /NIVEL DE SEVERIDAD RESIDUAL</t>
    </r>
    <r>
      <rPr>
        <sz val="11"/>
        <color indexed="8"/>
        <rFont val="Arial"/>
        <family val="2"/>
      </rPr>
      <t>:  Este es el riesgo que queda después de aplicarles los controles identificados al riesgo Inherente, no diligencia nada aquí ya que esta casilla contiene una fórmula</t>
    </r>
  </si>
  <si>
    <r>
      <rPr>
        <b/>
        <sz val="11"/>
        <color indexed="8"/>
        <rFont val="Arial"/>
        <family val="2"/>
      </rPr>
      <t>NIVEL DE SEVERIDAD RESIDUAL</t>
    </r>
    <r>
      <rPr>
        <sz val="11"/>
        <color indexed="8"/>
        <rFont val="Arial"/>
        <family val="2"/>
      </rPr>
      <t>:  Este es el riesgo que queda después de aplicarles los controles identificados al riesgo Inherente, no diligencia nada aquí ya que esta casilla contiene una fórmula.</t>
    </r>
  </si>
  <si>
    <r>
      <rPr>
        <b/>
        <sz val="11"/>
        <color indexed="8"/>
        <rFont val="Arial"/>
        <family val="2"/>
      </rPr>
      <t>SUMATORIA DE ATRIBUTOS:</t>
    </r>
    <r>
      <rPr>
        <sz val="11"/>
        <color indexed="8"/>
        <rFont val="Arial"/>
        <family val="2"/>
      </rPr>
      <t xml:space="preserve"> En esta casilla no se selecciona nada, está formulada para automaticamente refleje el porcentaje de sumatoria de los atributos del control.</t>
    </r>
  </si>
  <si>
    <r>
      <rPr>
        <b/>
        <sz val="11"/>
        <color indexed="8"/>
        <rFont val="Arial"/>
        <family val="2"/>
      </rPr>
      <t xml:space="preserve">Fortaleza del conjunto de controles: </t>
    </r>
    <r>
      <rPr>
        <sz val="11"/>
        <color indexed="8"/>
        <rFont val="Arial"/>
        <family val="2"/>
      </rPr>
      <t>identificacion de la calidad del control  automatizado</t>
    </r>
  </si>
  <si>
    <r>
      <t xml:space="preserve">TIPO DE RIESGO: </t>
    </r>
    <r>
      <rPr>
        <sz val="11"/>
        <color indexed="8"/>
        <rFont val="Arial"/>
        <family val="2"/>
      </rPr>
      <t>Seleccione que tipo de riesgo es y establezca si es de Conflicto de Interés o de Fraude y/o Corrupción</t>
    </r>
  </si>
  <si>
    <r>
      <t xml:space="preserve">DESCRIPCION DEL RIESGO: </t>
    </r>
    <r>
      <rPr>
        <sz val="11"/>
        <color indexed="8"/>
        <rFont val="Arial"/>
        <family val="2"/>
      </rPr>
      <t>Describa las posibles ocurrencias que puedan entorpecer el normal desarrollo en los procesos de la Gobernación de Santander e impidan lograr el desarrollo de los objetivos.</t>
    </r>
  </si>
  <si>
    <r>
      <t xml:space="preserve">SECRETARIA /OFICINA: </t>
    </r>
    <r>
      <rPr>
        <sz val="11"/>
        <color indexed="8"/>
        <rFont val="Arial"/>
        <family val="2"/>
      </rPr>
      <t>Ubique el área generadora del riesgo.</t>
    </r>
  </si>
  <si>
    <r>
      <rPr>
        <b/>
        <sz val="11"/>
        <color indexed="8"/>
        <rFont val="Arial"/>
        <family val="2"/>
      </rPr>
      <t>TRATAMIENTO:</t>
    </r>
    <r>
      <rPr>
        <sz val="11"/>
        <color indexed="8"/>
        <rFont val="Arial"/>
        <family val="2"/>
      </rPr>
      <t xml:space="preserve"> Es la respuesta establecida por la primera línea de defensa para la mitigación de los diferentes riesgos, se enmarca en las siguientes categorías:</t>
    </r>
    <r>
      <rPr>
        <b/>
        <sz val="11"/>
        <color indexed="8"/>
        <rFont val="Arial"/>
        <family val="2"/>
      </rPr>
      <t xml:space="preserve">
MITIGAR:  </t>
    </r>
    <r>
      <rPr>
        <sz val="11"/>
        <color indexed="8"/>
        <rFont val="Arial"/>
        <family val="2"/>
      </rPr>
      <t>Se adopta  medida que impidan  que se materialice el riesgo . (Ningún riesgo de corrupción podrá ser aceptado).</t>
    </r>
    <r>
      <rPr>
        <b/>
        <sz val="11"/>
        <color indexed="8"/>
        <rFont val="Arial"/>
        <family val="2"/>
      </rPr>
      <t xml:space="preserve">
COMPARTIR EL RIESGO:</t>
    </r>
    <r>
      <rPr>
        <sz val="11"/>
        <color indexed="8"/>
        <rFont val="Arial"/>
        <family val="2"/>
      </rPr>
      <t xml:space="preserve"> Se reduce la probabilidad o el impacto del riesgo, transfiriendo o compartiendo una parte del riesgo. Los dos principales métodos de compartir o transferir parte del riesgo son, por ejemplo: seguros y tercerización.</t>
    </r>
    <r>
      <rPr>
        <b/>
        <sz val="11"/>
        <color indexed="8"/>
        <rFont val="Arial"/>
        <family val="2"/>
      </rPr>
      <t xml:space="preserve">
REDUCIR EL RIESGO: </t>
    </r>
    <r>
      <rPr>
        <sz val="11"/>
        <color indexed="8"/>
        <rFont val="Arial"/>
        <family val="2"/>
      </rPr>
      <t xml:space="preserve">Se adoptan medidas para reducir la probabilidad o el impacto del riesgo, o ambos; por lo general conlleva a la implementación de controles.
</t>
    </r>
    <r>
      <rPr>
        <b/>
        <sz val="11"/>
        <color indexed="8"/>
        <rFont val="Arial"/>
        <family val="2"/>
      </rPr>
      <t xml:space="preserve">
EVITAR EL RIESGO: </t>
    </r>
    <r>
      <rPr>
        <sz val="11"/>
        <color indexed="8"/>
        <rFont val="Arial"/>
        <family val="2"/>
      </rPr>
      <t>Se estudia a profundidad el cese de las actividades que dan lugar al riesgo, decidiendo no iniciar o no continuar con la actividad que causa el riesgo o estableciendo controles eficaces que no permitan la materialización del mismo.</t>
    </r>
    <r>
      <rPr>
        <b/>
        <sz val="11"/>
        <color indexed="8"/>
        <rFont val="Arial"/>
        <family val="2"/>
      </rPr>
      <t xml:space="preserve">
</t>
    </r>
    <r>
      <rPr>
        <sz val="11"/>
        <color indexed="8"/>
        <rFont val="Arial"/>
        <family val="2"/>
      </rPr>
      <t xml:space="preserve">
</t>
    </r>
  </si>
  <si>
    <r>
      <rPr>
        <b/>
        <sz val="11"/>
        <color indexed="8"/>
        <rFont val="Arial"/>
        <family val="2"/>
      </rPr>
      <t>PROCESO:</t>
    </r>
    <r>
      <rPr>
        <sz val="11"/>
        <color indexed="8"/>
        <rFont val="Arial"/>
        <family val="2"/>
      </rPr>
      <t xml:space="preserve"> Escriba el nombre del proceso.</t>
    </r>
  </si>
  <si>
    <r>
      <t>OBJETIVO:</t>
    </r>
    <r>
      <rPr>
        <sz val="11"/>
        <color indexed="8"/>
        <rFont val="Arial"/>
        <family val="2"/>
      </rPr>
      <t xml:space="preserve"> Escriba el objetivo del proceso descrito en la caracterización </t>
    </r>
  </si>
  <si>
    <r>
      <t xml:space="preserve">ALCANCE: </t>
    </r>
    <r>
      <rPr>
        <sz val="11"/>
        <color indexed="8"/>
        <rFont val="Arial"/>
        <family val="2"/>
      </rPr>
      <t xml:space="preserve">Escriba el alcance del proceso descrito en la caracterización </t>
    </r>
  </si>
  <si>
    <r>
      <rPr>
        <b/>
        <sz val="11"/>
        <color indexed="8"/>
        <rFont val="Arial"/>
        <family val="2"/>
      </rPr>
      <t>CONSECUENCIA</t>
    </r>
    <r>
      <rPr>
        <sz val="11"/>
        <color indexed="8"/>
        <rFont val="Arial"/>
        <family val="2"/>
      </rPr>
      <t>: Identifique los posibles los efectos o situaciones resultantes de la materialización del riesgo que impactan en el proceso</t>
    </r>
  </si>
  <si>
    <r>
      <rPr>
        <b/>
        <sz val="11"/>
        <color indexed="8"/>
        <rFont val="Arial"/>
        <family val="2"/>
      </rPr>
      <t>CAUSA</t>
    </r>
    <r>
      <rPr>
        <sz val="11"/>
        <color indexed="8"/>
        <rFont val="Arial"/>
        <family val="2"/>
      </rPr>
      <t>: Identifique las posibles fuentes generadoras del riesgo</t>
    </r>
  </si>
  <si>
    <r>
      <rPr>
        <b/>
        <sz val="11"/>
        <color indexed="8"/>
        <rFont val="Arial"/>
        <family val="2"/>
      </rPr>
      <t>VALORACION DEL RIESGO INHERENTE</t>
    </r>
    <r>
      <rPr>
        <sz val="11"/>
        <color indexed="8"/>
        <rFont val="Arial"/>
        <family val="2"/>
      </rPr>
      <t>: Aquí se trata de determinar los niveles de severidad a través de la combinación entre la probabilidad y el impacto.</t>
    </r>
  </si>
  <si>
    <t>El evento puede ocurrir solo en circunstancias excepcionales (poco comunes o anormales).</t>
  </si>
  <si>
    <t>Rara Vez</t>
  </si>
  <si>
    <t>Improbable</t>
  </si>
  <si>
    <t>Posible</t>
  </si>
  <si>
    <t>Probable</t>
  </si>
  <si>
    <t>Casi Seguro</t>
  </si>
  <si>
    <t>El evento puede ocurrir en algún momento.</t>
  </si>
  <si>
    <t xml:space="preserve">Es viable que el evento ocurra en la mayoría de las circunstancias.
</t>
  </si>
  <si>
    <t>El evento podrá ocurrir en una que otra circunstancia</t>
  </si>
  <si>
    <t>Se espera que el evento ocurra en la mayoría de las circunstancias.</t>
  </si>
  <si>
    <t>No se ha presentado en
los últimos 5 años.</t>
  </si>
  <si>
    <t>Al menos 1 vez en los
últimos 5 años.</t>
  </si>
  <si>
    <t>Al menos 1 vez en los
últimos 2 años.</t>
  </si>
  <si>
    <t>Al menos 1 vez en el
último año.</t>
  </si>
  <si>
    <t>Más de 1 vez al año</t>
  </si>
  <si>
    <r>
      <t xml:space="preserve">PROBABILIDAD: </t>
    </r>
    <r>
      <rPr>
        <sz val="11"/>
        <color indexed="8"/>
        <rFont val="Arial"/>
        <family val="2"/>
      </rPr>
      <t>Identifique la probabilidad de acuerdo al numero de veces que se realiza la actividad.</t>
    </r>
  </si>
  <si>
    <r>
      <t>IMPACTO:</t>
    </r>
    <r>
      <rPr>
        <sz val="11"/>
        <color indexed="8"/>
        <rFont val="Arial"/>
        <family val="2"/>
      </rPr>
      <t xml:space="preserve"> El nivel de impacto se da mediante unos criterios que se deberán calificar por medio de Diez (10) preguntas, a las cuales habrá que responder SI/NO.</t>
    </r>
  </si>
  <si>
    <t>Si se materializa el riesgos este tendra una afectación menor a 10 SMLMV .</t>
  </si>
  <si>
    <t xml:space="preserve">Si se materializa el riesgos este tendra una afectación Entre 10 y 50 SMLMV </t>
  </si>
  <si>
    <t xml:space="preserve">Si se materializa el riesgos este tendra una afectación Entre 50 y 100 SMLMV </t>
  </si>
  <si>
    <t xml:space="preserve">Si se materializa el riesgos este tendra una afectación Entre 100 y 500 SMLMV </t>
  </si>
  <si>
    <t xml:space="preserve">Si se materializa el riesgos este tendra una afectación Mayor a 500 SMLMV </t>
  </si>
  <si>
    <t xml:space="preserve">Insignificante </t>
  </si>
  <si>
    <t xml:space="preserve">Menor </t>
  </si>
  <si>
    <t xml:space="preserve">Mayor </t>
  </si>
  <si>
    <t xml:space="preserve">Catastrófico </t>
  </si>
  <si>
    <t>Rara vez</t>
  </si>
  <si>
    <t>NIVEL DE SEVERIDAD</t>
  </si>
  <si>
    <r>
      <rPr>
        <b/>
        <sz val="11"/>
        <color indexed="8"/>
        <rFont val="Arial"/>
        <family val="2"/>
      </rPr>
      <t>CONTROLES EXISTENTES</t>
    </r>
    <r>
      <rPr>
        <sz val="11"/>
        <color indexed="8"/>
        <rFont val="Arial"/>
        <family val="2"/>
      </rPr>
      <t xml:space="preserve">:En esta casilla se deben identificar todos los controles que se tienen en estos momentos para que ese riesgo no se materialice o para que el impacto de la materialización del riesgo se disminuya o no exista. Para una adecuada redacción del control se propone una estructura que facilitará más adelante entender su tipología y otros atributos para su valoración. La estructura es la siguiente:                                                                                                                                                                                                                                                </t>
    </r>
    <r>
      <rPr>
        <b/>
        <sz val="11"/>
        <color indexed="8"/>
        <rFont val="Arial"/>
        <family val="2"/>
      </rPr>
      <t>Responsable de ejecutar el control:</t>
    </r>
    <r>
      <rPr>
        <sz val="11"/>
        <color indexed="8"/>
        <rFont val="Arial"/>
        <family val="2"/>
      </rPr>
      <t xml:space="preserve"> Identifica el cargo del servidor que ejecuta el control, en caso de que sean controles automáticos se identificará el sistema que realiza la actividad.
</t>
    </r>
    <r>
      <rPr>
        <b/>
        <sz val="11"/>
        <color indexed="8"/>
        <rFont val="Arial"/>
        <family val="2"/>
      </rPr>
      <t xml:space="preserve">Acción: </t>
    </r>
    <r>
      <rPr>
        <sz val="11"/>
        <color indexed="8"/>
        <rFont val="Arial"/>
        <family val="2"/>
      </rPr>
      <t xml:space="preserve">se determina mediante verbos que indican la acción que deben realizar como parte del control.
</t>
    </r>
    <r>
      <rPr>
        <b/>
        <sz val="11"/>
        <color indexed="8"/>
        <rFont val="Arial"/>
        <family val="2"/>
      </rPr>
      <t>Complemento</t>
    </r>
    <r>
      <rPr>
        <sz val="11"/>
        <color indexed="8"/>
        <rFont val="Arial"/>
        <family val="2"/>
      </rPr>
      <t>: corresponde a los detalles que permiten identificar claramente el objeto del control.</t>
    </r>
  </si>
  <si>
    <t>12. Controles Existentes</t>
  </si>
  <si>
    <r>
      <rPr>
        <b/>
        <sz val="11"/>
        <color indexed="8"/>
        <rFont val="Arial"/>
        <family val="2"/>
      </rPr>
      <t xml:space="preserve"> ¿El control cuenta con un responsable asignado?</t>
    </r>
    <r>
      <rPr>
        <sz val="11"/>
        <color indexed="8"/>
        <rFont val="Arial"/>
        <family val="2"/>
      </rPr>
      <t xml:space="preserve">  
Hay una lista despegable y debemos elegir entre  </t>
    </r>
    <r>
      <rPr>
        <b/>
        <sz val="11"/>
        <color indexed="8"/>
        <rFont val="Arial"/>
        <family val="2"/>
      </rPr>
      <t xml:space="preserve">ASIGNADO </t>
    </r>
    <r>
      <rPr>
        <sz val="11"/>
        <color indexed="8"/>
        <rFont val="Arial"/>
        <family val="2"/>
      </rPr>
      <t xml:space="preserve">(si tenemos designado un responsable) o </t>
    </r>
    <r>
      <rPr>
        <b/>
        <sz val="11"/>
        <color indexed="8"/>
        <rFont val="Arial"/>
        <family val="2"/>
      </rPr>
      <t xml:space="preserve">NO ASIGNADO </t>
    </r>
    <r>
      <rPr>
        <sz val="11"/>
        <color indexed="8"/>
        <rFont val="Arial"/>
        <family val="2"/>
      </rPr>
      <t>(si no disponemos o tenemos identificado responsable  )</t>
    </r>
  </si>
  <si>
    <r>
      <t xml:space="preserve">. </t>
    </r>
    <r>
      <rPr>
        <b/>
        <sz val="11"/>
        <color indexed="8"/>
        <rFont val="Arial"/>
        <family val="2"/>
      </rPr>
      <t xml:space="preserve">¿Cómo es la periodicidad de ejecución del control?
</t>
    </r>
    <r>
      <rPr>
        <sz val="11"/>
        <color indexed="8"/>
        <rFont val="Arial"/>
        <family val="2"/>
      </rPr>
      <t xml:space="preserve">Hay una lista despegable y debemos elegir entre </t>
    </r>
    <r>
      <rPr>
        <b/>
        <sz val="11"/>
        <color indexed="8"/>
        <rFont val="Arial"/>
        <family val="2"/>
      </rPr>
      <t>OPORTUNO</t>
    </r>
    <r>
      <rPr>
        <sz val="11"/>
        <color indexed="8"/>
        <rFont val="Arial"/>
        <family val="2"/>
      </rPr>
      <t xml:space="preserve"> o </t>
    </r>
    <r>
      <rPr>
        <b/>
        <sz val="11"/>
        <color indexed="8"/>
        <rFont val="Arial"/>
        <family val="2"/>
      </rPr>
      <t>INOPORTUNO</t>
    </r>
  </si>
  <si>
    <r>
      <rPr>
        <b/>
        <sz val="11"/>
        <color indexed="8"/>
        <rFont val="Arial"/>
        <family val="2"/>
      </rPr>
      <t xml:space="preserve"> ¿La segregacion y autoridad del responsable del control es?
</t>
    </r>
    <r>
      <rPr>
        <sz val="11"/>
        <color indexed="8"/>
        <rFont val="Arial"/>
        <family val="2"/>
      </rPr>
      <t xml:space="preserve">Hay una lista despegable y debemos elegir entre  </t>
    </r>
    <r>
      <rPr>
        <b/>
        <sz val="11"/>
        <color indexed="8"/>
        <rFont val="Arial"/>
        <family val="2"/>
      </rPr>
      <t>ADECUADO</t>
    </r>
    <r>
      <rPr>
        <sz val="11"/>
        <color indexed="8"/>
        <rFont val="Arial"/>
        <family val="2"/>
      </rPr>
      <t xml:space="preserve"> (si la accion es pertinente) o </t>
    </r>
    <r>
      <rPr>
        <b/>
        <sz val="11"/>
        <color indexed="8"/>
        <rFont val="Arial"/>
        <family val="2"/>
      </rPr>
      <t xml:space="preserve">INADECUADO </t>
    </r>
    <r>
      <rPr>
        <sz val="11"/>
        <color indexed="8"/>
        <rFont val="Arial"/>
        <family val="2"/>
      </rPr>
      <t>(si no es oportuna))</t>
    </r>
  </si>
  <si>
    <r>
      <t xml:space="preserve"> </t>
    </r>
    <r>
      <rPr>
        <b/>
        <sz val="11"/>
        <color indexed="8"/>
        <rFont val="Arial"/>
        <family val="2"/>
      </rPr>
      <t xml:space="preserve">¿Como se reallza la actividad del control?
</t>
    </r>
    <r>
      <rPr>
        <sz val="11"/>
        <color indexed="8"/>
        <rFont val="Arial"/>
        <family val="2"/>
      </rPr>
      <t>Hay una lista despegable y debemos elegir entre</t>
    </r>
    <r>
      <rPr>
        <b/>
        <sz val="11"/>
        <color indexed="8"/>
        <rFont val="Arial"/>
        <family val="2"/>
      </rPr>
      <t xml:space="preserve"> CONFIABLE </t>
    </r>
    <r>
      <rPr>
        <sz val="11"/>
        <color indexed="8"/>
        <rFont val="Arial"/>
        <family val="2"/>
      </rPr>
      <t>o</t>
    </r>
    <r>
      <rPr>
        <b/>
        <sz val="11"/>
        <color indexed="8"/>
        <rFont val="Arial"/>
        <family val="2"/>
      </rPr>
      <t xml:space="preserve"> NO CONFIABLE</t>
    </r>
  </si>
  <si>
    <r>
      <rPr>
        <b/>
        <sz val="11"/>
        <color indexed="8"/>
        <rFont val="Arial"/>
        <family val="2"/>
      </rPr>
      <t xml:space="preserve"> ¿Se cuenta con evidencias de la ejecución y seguimiento del control?
</t>
    </r>
    <r>
      <rPr>
        <sz val="11"/>
        <color indexed="8"/>
        <rFont val="Arial"/>
        <family val="2"/>
      </rPr>
      <t xml:space="preserve">Hay una lista despegable y debemos elegir entre </t>
    </r>
    <r>
      <rPr>
        <b/>
        <sz val="11"/>
        <color indexed="8"/>
        <rFont val="Arial"/>
        <family val="2"/>
      </rPr>
      <t xml:space="preserve">COMPLETA, INCOMPLETA </t>
    </r>
    <r>
      <rPr>
        <sz val="11"/>
        <color indexed="8"/>
        <rFont val="Arial"/>
        <family val="2"/>
      </rPr>
      <t>o</t>
    </r>
    <r>
      <rPr>
        <b/>
        <sz val="11"/>
        <color indexed="8"/>
        <rFont val="Arial"/>
        <family val="2"/>
      </rPr>
      <t xml:space="preserve"> NO EXISTE</t>
    </r>
  </si>
  <si>
    <r>
      <rPr>
        <b/>
        <sz val="11"/>
        <color indexed="8"/>
        <rFont val="Arial"/>
        <family val="2"/>
      </rPr>
      <t xml:space="preserve">¿Las observaciones o diferencias ejecutadas del control establecido son investigadas y resueltas de manera oportuna?
</t>
    </r>
    <r>
      <rPr>
        <sz val="11"/>
        <color indexed="8"/>
        <rFont val="Arial"/>
        <family val="2"/>
      </rPr>
      <t xml:space="preserve">Hay una lista despegable y debemos elegir entre </t>
    </r>
    <r>
      <rPr>
        <b/>
        <sz val="11"/>
        <color indexed="8"/>
        <rFont val="Arial"/>
        <family val="2"/>
      </rPr>
      <t>SI</t>
    </r>
    <r>
      <rPr>
        <sz val="11"/>
        <color indexed="8"/>
        <rFont val="Arial"/>
        <family val="2"/>
      </rPr>
      <t xml:space="preserve"> o </t>
    </r>
    <r>
      <rPr>
        <b/>
        <sz val="11"/>
        <color indexed="8"/>
        <rFont val="Arial"/>
        <family val="2"/>
      </rPr>
      <t>NO</t>
    </r>
  </si>
  <si>
    <r>
      <rPr>
        <b/>
        <sz val="11"/>
        <color indexed="8"/>
        <rFont val="Arial"/>
        <family val="2"/>
      </rPr>
      <t>Promedio solidez en conjunto de los controles:</t>
    </r>
    <r>
      <rPr>
        <sz val="11"/>
        <color indexed="8"/>
        <rFont val="Arial"/>
        <family val="2"/>
      </rPr>
      <t xml:space="preserve"> Hace referencia a la sumatoria de los atributos asignados de acuerdo a las respuestas dadas anteiormente y va de 0 a 100)</t>
    </r>
  </si>
  <si>
    <t>Asignado</t>
  </si>
  <si>
    <t>Adecuado</t>
  </si>
  <si>
    <t>CALIFICACION DEL CONTROL</t>
  </si>
  <si>
    <t>CRITERIO  DE   EVALUACION</t>
  </si>
  <si>
    <t xml:space="preserve">OPCIÓN DE RESPUESTA
AL  CRITERIO DE EVALUACIÓN
</t>
  </si>
  <si>
    <t>PESO EN LA EVALUACIÓN DEL DISEÑO DEL CONTROL</t>
  </si>
  <si>
    <t>CALIFICACION CONTROL</t>
  </si>
  <si>
    <t>1.Asignación del Responsable</t>
  </si>
  <si>
    <t>1.1Segregación y autoridad del responsable</t>
  </si>
  <si>
    <t>Inadecuado</t>
  </si>
  <si>
    <t>2. Periodicidad</t>
  </si>
  <si>
    <t>Oportuna</t>
  </si>
  <si>
    <t>Inoportuna</t>
  </si>
  <si>
    <t>3. Propósito</t>
  </si>
  <si>
    <t>Prevenir</t>
  </si>
  <si>
    <t>4.Cómo se realiza control</t>
  </si>
  <si>
    <t>Confiable</t>
  </si>
  <si>
    <t>No Confiable</t>
  </si>
  <si>
    <t>5.Qué pasa con las observaciones  o desviaciones</t>
  </si>
  <si>
    <t>Se investigan y resuelven oportunamente</t>
  </si>
  <si>
    <t>No Se investigan y resuelven oportunamente</t>
  </si>
  <si>
    <t>TOTAL RESULTADO FINAL</t>
  </si>
  <si>
    <t>RANGO DE CALIFICACIÓN DEL      DISEÑO</t>
  </si>
  <si>
    <t>RESULTADO / PESO EN LA EVALUACIÓN DEL DISEÑO DE CONTROL</t>
  </si>
  <si>
    <t>Fuerte</t>
  </si>
  <si>
    <t>Calificación entre 96 y 100</t>
  </si>
  <si>
    <t>Calificación entre 86 y 95</t>
  </si>
  <si>
    <t>Débil</t>
  </si>
  <si>
    <t>Calificación entre 0 y 85</t>
  </si>
  <si>
    <t>Luego de adelantar el proceso de calificación de los controles y se  evidencia que el resultado del riesgo se ubica por debajo del rango fuerte, se debe establecer un plan de acción que permita tener un control, es necesario asegurarse por parte de la primera línea de defensa que se cumpla la acción propuesta, que luego deben ser confirmadas por los líderes de los procesos y posteriormente evaluadas por la Auditoría Interna y Externa</t>
  </si>
  <si>
    <t>MAPA DE RIESGOS DE FRAUDE Y/O CORRUPCIÓN</t>
  </si>
  <si>
    <t>Fecha de Actualización</t>
  </si>
  <si>
    <t>OBJETIVOS DEL PROCESO</t>
  </si>
  <si>
    <t>ADMINISTRACIÓN INSTITUCIONAL</t>
  </si>
  <si>
    <t>Administrar y promover el desarrollo integral del talento humano teniendo en cuenta las necesidades del personal para el cumplimiento de las actividades de la Gobernación de Santander aplicando la Normatividad Legal vigente.
Adelantar los procesos disciplinarios que se presenten en contra de los servidores públicos de conformidad con la Constitución y la Ley.
Garantizar que las actividades de contratación de bienes y servicios que requieran los distintos procesos se realicen con eficacia, eficiencia, oportunidad y transparencia.
Administrar, salvaguardar y asegurar las condiciones óptimas de funcionamiento de los bienes muebles, inmuebles y de consumo, para garantizar la continuidad de la operación de los procesos.
Administrar, manejar, custodiar y preservar los documentos recibidos y producidos por la entidad conforme a las disposiciones legales vigentes.</t>
  </si>
  <si>
    <t>Inicia  con  la  identificación  de  necesidades  de  personal,  la  realización  de  las  actividades  administrativas  y  finaliza  con  la  desvinculación  de  los funcionarios públicos. 
Inicia desde la presentación de la denuncia, queja, informe o iniciación oficiosa y finaliza con el cierre del proceso disciplinario. 
Inicia con la identificación de necesidades para la contratación de bienes y servicios y finaliza con la supervisión y liquidación de los contratos y/o convenios. 
Inicia con la recepción de las necesidades, programación de actividades y finaliza con la ejecución y seguimiento a los recursos físicos. 
Inicia con la recepción, radicación, distribución y organización de la  documentación interna y externa y finaliza con la gestión y control del archivo 
central e histórico.</t>
  </si>
  <si>
    <t>ATENCIÓN AL CIUDADANO</t>
  </si>
  <si>
    <t>Desde la definición de los lineamientos y organización de la prestación del servicio a la ciudadanía hasta la medición y seguimiento de la prestación del servicio en 
el marco de la normatividad legal vigente.</t>
  </si>
  <si>
    <t>CONTROL Y EVALUACIÓN</t>
  </si>
  <si>
    <t>Evaluar con independencia el Sistema de Control Interno, mediante elementos de control que permitan monitorear el cumplimiento y su contribución allogro de los objetivos de la Administración Departamental.</t>
  </si>
  <si>
    <t xml:space="preserve">A todos los procesos establecidos en la Gobernación de Santander. </t>
  </si>
  <si>
    <t>DESARROLLO SOSTENIBLE Y COMPETITIVO</t>
  </si>
  <si>
    <t>Promover y orientar la ejecución de planes, programas y proyectos en las áreas sociales, económicas, productivas y de competitividad, Culturales, Turísticas, Agropecuarias, Forestales, Ambientales y Pesqueras, Infraestructurales y de Vivienda; que permitan la dinámica sostenible, para el desarrollo y crecimiento de la comunidad santandereana.</t>
  </si>
  <si>
    <t>Inicia con la identificación de las necesidades de la comunidad Santandereana y finaliza con la gestión y ejecución de los proyectos formulados.</t>
  </si>
  <si>
    <t>GESTIÓN EDUCATIVA</t>
  </si>
  <si>
    <t>Dirigir, planificar y prestar el servicio educativo con calidad, garantizando el acceso y permanencia en la educación inicial, preescolar, básica y media. Ejercer el control inspección y vigilancia de la prestación del servicio educativo oficial y no oficial y de la educación para el trabajo y el desarrollo humano.</t>
  </si>
  <si>
    <t xml:space="preserve">Desde la planeación del servicio educativo hasta la prestación, control e inspección y vigilancia del servicio educativo que permita la ampliación de la cobertura, el 
mejoramiento de la calidad y finaliza con el apoyo y articulación a la educación superior. </t>
  </si>
  <si>
    <t>GESTIÓN FINANCIERA</t>
  </si>
  <si>
    <t>Gestionar,  administrar,  conciliar  y  controlar  los  recursos  financieros del  departamento  de  Santander,  garantizando  la  ejecución  efectiva  de  los ingresos  y egresos en forma oportuna y racional, con el fin de dar cumplimiento a los programas y metas del Plan de Desarrollo Departamental, y registrar los hechos económicos para presentar de manera confiable, relevante y comprensible la realidad financiera, económica, social y ambiental de la Gobernación.</t>
  </si>
  <si>
    <t>Desde el recaudo de ingresos hasta la asignación y ejecución de los recursos.</t>
  </si>
  <si>
    <t>JURÍDICA Y CONTRATACIÓN</t>
  </si>
  <si>
    <t>Prestar oportunamente la asistencia, asesoría y representación judicial para asegurar la estabilidad jurídica de la Administración Departamental, garantizando la unidad de criterio en la aplicación de la normatividad vigente, la defensa de los intereses del Departamento de Santander en las instancias extrajudiciales, judiciales y administrativas; y ejecutar las acciones requeridas para el otorgamiento de personería jurídica a Entidades sin ánimo de lucro, su vigilancia y control; de igual forma, asesorar jurídicamente al Departamento de Santander orientando las actuaciones contractuales estableciendo los lineamientos y parámetros con fundamento en la normatividad vigente.</t>
  </si>
  <si>
    <t>Inicia con la actualización y aplicación normativa vigente, definición, unificación de criterios y lineamientos normativos mediante la emisión de conceptos, y revisión de proyectos en materia de contratación y gestión jurídica y administrativa. Atención oportuna en la defensa judicial y extrajudicial, trámite de solicitudes de entidades sin ánimo de lucro y nacionalidades que sean de competencia de la Oficina.</t>
  </si>
  <si>
    <t>PLANIFICACIÓN ESTRATÉGICA</t>
  </si>
  <si>
    <t>Formular  de  manera  participativa  los Planes  de  Desarrollo, estratégicos,  sectoriales, prospectivos y  deordenamiento  territorial,  que  permitan  avanzar  en  la implementación de la visión Santander 2030 y del modelode desarrollo y de ocupación del territorio santandereano adoptado, que le permita al Departamento evaluar su cumplimiento a nivel de efectividad y eficacia.</t>
  </si>
  <si>
    <t>Aplica a las actividades de planificación de la Gobernación de Santander, de los planes, programas y proyectos y su seguimiento, para todo el territorio del 
Departamento de Santander en cumplimiento de su Misión y Visión.</t>
  </si>
  <si>
    <t>SALUD Y SEGURIDAD SOCIAL</t>
  </si>
  <si>
    <t>Direccionar, planear, promocionar, gestionar, evaluar, inspeccionar, vigilar el Sistema Integral de Salud en el Departamento,acorde a las políticas, lineamientos y marco legal vigente, para lograr laeficiencia y la eficacia en el goce del derecho y la solución de problemas en salud de la población Santandereana.</t>
  </si>
  <si>
    <t>Inicia desde el establecimiento de planes, programas y proyectos de la situación de salud,  aseguramiento en  salud, acceso a la prestación de servicios de salud,  intervenciones colectivas, acciones de inspección, vigilancia y control y participación social, encaminada a  lograr la equidad en salud para una mejor calidad de vida de la población santandereana.</t>
  </si>
  <si>
    <t>SEGURIDAD Y CONVIVENCIA</t>
  </si>
  <si>
    <t>Coordinar las políticas y planes dirigidos a la atención, preservación, control del orden público y de seguridad ciudadana, promoción de laGarantíade los Derechos de los Ciudadanos. En procura de una convivencia social y política estable en el Departamento de Santander.</t>
  </si>
  <si>
    <t>Desde la Planeación, Ejecución y control de las actividades relacionadas con la Seguridad y la Convivencia en el Departamento de Santander.</t>
  </si>
  <si>
    <t>SISTEMAS INTEGRADOS DE GESTIÓN</t>
  </si>
  <si>
    <t>Establecer, implementar y mantener el Sistema Integrado de Gestión de la Entidad con el fin de alcanzar los objetivos integrales y mejorar la calidad de los servicios prestados por la Gobernación de Santander.</t>
  </si>
  <si>
    <t>Inicia con la planeación del Sistema integrado de Gestión hasta el seguimiento, medición y revisión del mismo.</t>
  </si>
  <si>
    <t>TECNOLOGÍAS DE LA INFORMACIÓN Y COMUNICACIÓN</t>
  </si>
  <si>
    <t>Liderar y promover el desarrollo y uso apropiado de las tecnologías de la información y comunicación TIC y la conectividad dentro de la Administración Central, que permitan la disposición de funcionarios con competencias para la implementación de las aplicaciones tecnológicas y el uso y manejo de información y comunicación veraz y oportuna interna y externamente.
Ejecutar iniciativas para implementación y uso generalizado de las TIC mediante amplia cobertura de conectividad digital en el Departamento.
Mejorar las comunicaciones realizando trabajos de Ciencia, Tecnología e Innovación dirigidos hacia la comunidad.</t>
  </si>
  <si>
    <t xml:space="preserve">Lidera y promueve el desarrollo y la implementación en  la Administración  Departamental, de soluciones de  Tecnologías de la Información y Comunicaciones que posibiliten el incremento de la productividad y subsidien a la toma de decisiones y planeamiento de políticas públicas. </t>
  </si>
  <si>
    <t>RESPONSABLES</t>
  </si>
  <si>
    <t>Grupo de Derechos de Autor</t>
  </si>
  <si>
    <t>Grupo de Seguridad y Fortalecimiento Municipal</t>
  </si>
  <si>
    <t>Grupo de Participación Ciudadana</t>
  </si>
  <si>
    <t>Grupo de Paz y Derechos Humanos</t>
  </si>
  <si>
    <t>Grupo de Pensiones Territorial de Santander</t>
  </si>
  <si>
    <t>Grupo Fondo de Cesantías de Santander</t>
  </si>
  <si>
    <t>Grupo de Bienestar Social Laboral</t>
  </si>
  <si>
    <t>Grupo de Pasaportes</t>
  </si>
  <si>
    <t>Grupo de Planificación e Información Territorial</t>
  </si>
  <si>
    <t>Grupo de Evaluación y Seguimiento</t>
  </si>
  <si>
    <t>Grupo de Rendición de Cuentas</t>
  </si>
  <si>
    <t>Grupo de Proyectos e inversión Pública</t>
  </si>
  <si>
    <t>Grupo de Regalías</t>
  </si>
  <si>
    <t>Grupo de Cooperación Técnica Internacional y Nacional</t>
  </si>
  <si>
    <t>Grupo de Cobro Coactivo</t>
  </si>
  <si>
    <t>Grupo de Población en Condición de Discapacidad</t>
  </si>
  <si>
    <t>Grupo de Juventud</t>
  </si>
  <si>
    <t>Grupo de Infancia y Adolescencia</t>
  </si>
  <si>
    <t>Grupo de Consejo Departamental de Política Social</t>
  </si>
  <si>
    <t>Grupo de Proyectos Viales</t>
  </si>
  <si>
    <t>Grupo de Proyectos Especiales</t>
  </si>
  <si>
    <t>Grupo de Valorización</t>
  </si>
  <si>
    <t>Grupo de Gestión y Supervisión</t>
  </si>
  <si>
    <t>Grupo de Cultura</t>
  </si>
  <si>
    <t>Grupo de Turismo</t>
  </si>
  <si>
    <t>Oficina Jurídica</t>
  </si>
  <si>
    <t>Grupo de Contratación</t>
  </si>
  <si>
    <t>Grupo de Conceptos Jurídicos</t>
  </si>
  <si>
    <t>Grupo de Procesos Judiciales y Administrativos</t>
  </si>
  <si>
    <t>Grupo de Entidades sin Ánimo de Lucro</t>
  </si>
  <si>
    <t>Oficina de Control Interno</t>
  </si>
  <si>
    <t>Oficina de Control Interno Disciplinario</t>
  </si>
  <si>
    <t>Dirección de Gestión del Riesgo</t>
  </si>
  <si>
    <t>Secretaría del Interior</t>
  </si>
  <si>
    <t>Dirección de Atención Integral a las Victimas</t>
  </si>
  <si>
    <t>Secretaría General</t>
  </si>
  <si>
    <t>Dirección de Talento Humano</t>
  </si>
  <si>
    <t>Grupo de Seguridad y Salud en el Trabajo</t>
  </si>
  <si>
    <t>Dirección de Contratación, Bienes y Servicios</t>
  </si>
  <si>
    <t>Grupo de Gestión Documental</t>
  </si>
  <si>
    <t>Grupo de Administración de Recursos Físicos</t>
  </si>
  <si>
    <t>Secretaría de Planeación</t>
  </si>
  <si>
    <t>Dirección de Proyectos y Regalías</t>
  </si>
  <si>
    <t>Dirección de Sistemas Integrados de Gestión</t>
  </si>
  <si>
    <t>Grupo de Gestión Ambiental NTC ISO 14001</t>
  </si>
  <si>
    <t>Secretaría de Hacienda</t>
  </si>
  <si>
    <t>Dirección de Presupuesto</t>
  </si>
  <si>
    <t>Dirección de Contabilidad</t>
  </si>
  <si>
    <t>Dirección de Tesorería</t>
  </si>
  <si>
    <t>Dirección de Ingresos</t>
  </si>
  <si>
    <t>Secretaría de Desarrollo</t>
  </si>
  <si>
    <t>Grupo de Adulto Mayor</t>
  </si>
  <si>
    <t>Grupo de Comunidad LGTBI</t>
  </si>
  <si>
    <t>Secretaría de Salud</t>
  </si>
  <si>
    <t>Grupo de Contratación y Apoyo Jurídico</t>
  </si>
  <si>
    <t>Dirección de Planeación y Mejoramiento en Salud</t>
  </si>
  <si>
    <t>Grupo de Proyectos, Planes y Programas</t>
  </si>
  <si>
    <t>Grupo de Apoyo a la Gestión de Control y Calidad</t>
  </si>
  <si>
    <t>Grupo de Sistemas Integrados de Información en Salud</t>
  </si>
  <si>
    <t>Grupo de Infraestructura en Salud</t>
  </si>
  <si>
    <t>Grupo de Promoción y Prevención</t>
  </si>
  <si>
    <t>Grupo de Epidemiología y Demografía</t>
  </si>
  <si>
    <t>Grupo de Promoción Social</t>
  </si>
  <si>
    <t>Grupo de Laboratorio de Salud Pública</t>
  </si>
  <si>
    <t>Grupo de Servicios de Salud Individuales</t>
  </si>
  <si>
    <t>Gurpo de Gestión de la Salud Pública</t>
  </si>
  <si>
    <t>Grupo de Gestión de la Salud Ambiental</t>
  </si>
  <si>
    <t>Dirección de Desarrollo de Servicios Inspección, Vigilancia y Control</t>
  </si>
  <si>
    <t>Grupo de Aseguramiento y Afiliacion</t>
  </si>
  <si>
    <t>Grupo  de Participación Social en Salud</t>
  </si>
  <si>
    <t>Grupo de Acreditación en Salud y Sistema Obligatorio de Garantía de la Calidad</t>
  </si>
  <si>
    <t>Grupo de Administración de Servicios y Gestión del Modelo de Red Hospitalaria</t>
  </si>
  <si>
    <t>Dirección Administrativa y de Control Financiero</t>
  </si>
  <si>
    <t>Grupo de Control Financiero Red Hospitalaria</t>
  </si>
  <si>
    <t>Grupo de Recursos Financieros en Salud</t>
  </si>
  <si>
    <t>Grupo de Talento Humano</t>
  </si>
  <si>
    <t>Grupo de Recursos  Físicos</t>
  </si>
  <si>
    <t>Secretaría de Educación</t>
  </si>
  <si>
    <t>Grupo de Apoyo Jurídico</t>
  </si>
  <si>
    <t>Grupo de Planeación Educativa</t>
  </si>
  <si>
    <t>Grupo de Inspección y Vigilancia</t>
  </si>
  <si>
    <t>Dirección Estratégica</t>
  </si>
  <si>
    <t>Grupo de Calidad Educativa</t>
  </si>
  <si>
    <t>Grupo de Cobertura Educativa</t>
  </si>
  <si>
    <t>Equipo de Carrera Docente</t>
  </si>
  <si>
    <t>Equipo Fondo de Prestaciónes Sociales del Magisterio</t>
  </si>
  <si>
    <t>Equipo de Historia Laboral</t>
  </si>
  <si>
    <t>Equipo de Nómina</t>
  </si>
  <si>
    <t>Equipo de Desarrollo Docente</t>
  </si>
  <si>
    <t>Equipo de Administración de planta</t>
  </si>
  <si>
    <t>Grupo  de Atención al Ciudadano</t>
  </si>
  <si>
    <t>Grupo de Bienes y Servicios</t>
  </si>
  <si>
    <t>Grupo de Sistemas de Información</t>
  </si>
  <si>
    <t>Grupo Financiero</t>
  </si>
  <si>
    <t>Equipo de Presupuesto</t>
  </si>
  <si>
    <t>Equipo de Tesorería</t>
  </si>
  <si>
    <t>Equipo Fondo de Servicios Educativos</t>
  </si>
  <si>
    <t>Equipo de Contabilidad</t>
  </si>
  <si>
    <t>Secretaría de Agricultura y Desarrollo Rural</t>
  </si>
  <si>
    <t>Grupo de Planificación, Análisis, Evaluación y Seguimiento</t>
  </si>
  <si>
    <t>Dirección de Desarrollo Rural y Ambiental</t>
  </si>
  <si>
    <t>Grupo de Gestión  Rural Local</t>
  </si>
  <si>
    <t>Grupo de Gestión Ambiental</t>
  </si>
  <si>
    <t>Secretaría de Infraestructura</t>
  </si>
  <si>
    <t>Grupo de Planificación y Seguimiento</t>
  </si>
  <si>
    <t>Secretaría TIC</t>
  </si>
  <si>
    <t>Grupo de Ciencia, Tecnología e Innovación</t>
  </si>
  <si>
    <t>Secretaría de Vivienda y Hábitat Sustentable</t>
  </si>
  <si>
    <t>Grupo de Habitabilidad</t>
  </si>
  <si>
    <t>Secretaría de Cultura y Turismo</t>
  </si>
  <si>
    <t>Secretaría de la Mujer y Equidad de Género</t>
  </si>
  <si>
    <t>Grupo CRUE</t>
  </si>
  <si>
    <t>Grupo de Control de E.T.V.</t>
  </si>
  <si>
    <t>Diseñar y desarrollar  estrategias y lineamientos para orientar al ciudadano en la utilización de los servicios que presta la Administración Departamental con el fin de dar respuesta a sus necesidades de información, peticiones, quejas, reclamos, sugerencias, denuncias, y evaluar el servicio prestado por la entidad.</t>
  </si>
  <si>
    <t>CÓDIGO</t>
  </si>
  <si>
    <t>DIRECCIÓN DE GESTIÓN DEL RIESGO</t>
  </si>
  <si>
    <t>DGR</t>
  </si>
  <si>
    <t>SECRETARÍA PLANEACION</t>
  </si>
  <si>
    <t>Sistema de Gestion Ambiental</t>
  </si>
  <si>
    <t>SGA</t>
  </si>
  <si>
    <t>Sistema de Gestion de Seguridad y Salud en el Trabajo</t>
  </si>
  <si>
    <t>SST</t>
  </si>
  <si>
    <t>SECRETARÍA DE HACIENDA</t>
  </si>
  <si>
    <t>SECRETARÍA DE AGRICULTURA</t>
  </si>
  <si>
    <t>SECRETARÍA DE DESARROLLO</t>
  </si>
  <si>
    <t>SECRETARÍA DE EDUCACIÓN</t>
  </si>
  <si>
    <t>SECRETARÍA GENERAL</t>
  </si>
  <si>
    <t>Grupo de Pensiones Territorial Santander</t>
  </si>
  <si>
    <t>PTS</t>
  </si>
  <si>
    <t>Grupo de Fondo de Cesantias</t>
  </si>
  <si>
    <t>GFS</t>
  </si>
  <si>
    <t>DOC</t>
  </si>
  <si>
    <t>Grupo de Recursos Físicos</t>
  </si>
  <si>
    <t>GRF</t>
  </si>
  <si>
    <t>SECRETARÍA DE LAS TIC</t>
  </si>
  <si>
    <t>SECRETARÍA DE INFRAESTRUCTURA</t>
  </si>
  <si>
    <t>SECRETARÍA DE INTERIOR</t>
  </si>
  <si>
    <t>SECRETARÍA DE SALUD</t>
  </si>
  <si>
    <t>Riesgo de Fraude y/o Corrupción</t>
  </si>
  <si>
    <t>Sanciones disciplinarias, penales, fiscales y reprocesos</t>
  </si>
  <si>
    <t>SI</t>
  </si>
  <si>
    <t>NO</t>
  </si>
  <si>
    <t>Oportuno</t>
  </si>
  <si>
    <t>Completa</t>
  </si>
  <si>
    <t>Si</t>
  </si>
  <si>
    <t>Mitigar</t>
  </si>
  <si>
    <t>En Curso</t>
  </si>
  <si>
    <t>Riesgo Conflicto de Intereses</t>
  </si>
  <si>
    <t>Anual</t>
  </si>
  <si>
    <t>El equipo auditor presenta el preinforme de la auditoria al jefe de control interno para revisión y aprobación y remite el preiforme al responsable del proceso auditado para que dé respuesta a los hallazgos reportados en el preinforme. Una vez reciba se recibe la réplica al pre informe el equipo auditor prepara el informe final y lo presenta para revisión del jefe de control interno y se notifica al auditado y al señor gobernador. el informe final de la auditoria se presenta en el comité Institucional de coordinación de control interno para las decisiones de su competencia.</t>
  </si>
  <si>
    <t>El funcionario de la oficina de control interno responsable de elaborar y consolidar el informe de ley o de seguimiento, remite el jefe de control interno para la revisión y aprobación el proyecto de informe. Una vez aprobado se procede a emitir el informe final para la firma del jefe de la oficina de control interno, para el envío a la entidad correspondiente y publicación en la página web de la Gobernación.</t>
  </si>
  <si>
    <t>Informar al Gobernador de Santander y presentar las denuncias ante los entes de control.</t>
  </si>
  <si>
    <t>Falta de conocimiento de las políticas de confidencialidad de la información.</t>
  </si>
  <si>
    <t>El jefe de la oficina de control interno para cada informe de ley o seguimiento asigna por escrito un funcionario responsable, periódicamente hace seguimiento al avance en la elaboración, revisando el proyecto definitivo para el envío a la entidad correspondiente.</t>
  </si>
  <si>
    <t>Posibilidad de pérdida económica y reputacional debido a fraude interno y/o corrupción por uso indebido de información que se conoce en razón a la ejecución de actividades acuerdo con los roles establecidos de la oficina de Control Interno.</t>
  </si>
  <si>
    <t>El Jefe de la oficina de control interno cada vez que se vincula un funcionario a la oficina, se capacita en el código de ética de auditor interno, código de integridad, funciones y tareas asignadas y los activos de información y los riesgos del proceso de control y evaluación.</t>
  </si>
  <si>
    <t>El jefe de la Oficina de control Interno cada vez que se vincula un funcionario nuevo a la dependencia, le hace suscribir la carta de confidencialidad respecto a la información que llegare a conocer en razón a las funciones que cumplirá. La carta se envía para el archivo de la oficina.</t>
  </si>
  <si>
    <t>Existencia de vínculos de parentesco civil o de consanguinidad, o de estrecha relación de amistad o enemistad entre el funcionario de control interno y   los funcionarios del proceso auditado.</t>
  </si>
  <si>
    <t>El Jefe de la oficina de control interno cada vez que se vincula un funcionario nuevo a la oficina, se capacita en el código de ética de auditor interno, código de integridad, funciones y tareas asignadas, activos de información y los riesgos del proceso de control y evaluación y los mecanismos para resolver el conflicto de interés.</t>
  </si>
  <si>
    <t>El jefe de la oficina de control interno cada vez que programa una auditoría, conforma el equipo auditor con dos o más funcionarios, con el perfil requerido para planear, ejecutar y rendir el informe final de auditoría.</t>
  </si>
  <si>
    <t>Posibilidad de pérdida económica y reputacional debido a fraude interno y/o corrupción en el que puede incurrir el auditor al expedir opinión, dictamen o concepto manifiestamente contrario a la ley en informes de seguimiento,  auditorías internas,  evaluación y control de acuerdo con los roles establecidos de la oficina de Control Interno, favoreciendo intereses particulares.</t>
  </si>
  <si>
    <t>CI-02</t>
  </si>
  <si>
    <t>CI-03</t>
  </si>
  <si>
    <t>Presiones políticas e interés de terceros, desconocimiento de los principios de independencia, objetividad e imparcialidad que deben acatar los funcionarios de Control interno.</t>
  </si>
  <si>
    <t>Evitar</t>
  </si>
  <si>
    <t xml:space="preserve">1. Revisión trimestral de la normatividad vigente y de obligatoria aplicación a la Oficina de control Interno y Actualización del Normograma
2. Entrenamiento al  equipo auditor en  procedimientos de auditoria  basada en riesgos para obtener evidencias que fundamenten hallazgos y recomendaciones de importancia para la gestión de la entidad y se generen beneficios de auditoría.
3. Mesa Técnica mensual para  revisión de calidad de informes  de lo cual se conceptuaran  recomendaciones de lo cual se deja constancia en acta.
 </t>
  </si>
  <si>
    <t xml:space="preserve"> Número de informes de auditorías ejecutadas e informes de ley y seguimiento presentados trimestralmente
_____________________
 Número de informes con devoluciones por concepto de mesa técnica</t>
  </si>
  <si>
    <t>No confiable</t>
  </si>
  <si>
    <t>1.  Mesa de trabajo para el  fortalecimiento de funciones y  competencias de los auditores de la oficina de Control Interno en temas de seguridad de la información y tratamiento de datos personales
2. Documentar la Carta de Representación de presentación de información a la auditoría</t>
  </si>
  <si>
    <t>Trimestralmente</t>
  </si>
  <si>
    <t>Posibilidad de pérdida económica y reputacional  cuando el servidor público o contratista  no declare el conflicto de intereses, que se puede presentar en el cumplimiento de los roles  asignados  en el proceso de control evaluación.</t>
  </si>
  <si>
    <t>El funcionario de control Interno una vez le asignen el rol de auditor o cualquier función de evaluación y seguimiento. Y que identifique que se puede estar en conflicto de interés con respecto al proceso auditado o sujeto de seguimiento y evaluación. Deberá manifestar el conflicto de interés por escrito a su superior inmediato o supervisor para que tome las decisiones correspondientes.</t>
  </si>
  <si>
    <t>Establecer los posibles hechos  e informar al Gobernador de Santander. Denuncias penales</t>
  </si>
  <si>
    <t># de Quejas por perdida de documentos o de información a cargo de funcionarios de control interno</t>
  </si>
  <si>
    <t>Establecer los hechos para hacer ajustes a la Plan Anual lde Auditorías  e informar al  comité institucional  coordinador de control interno.</t>
  </si>
  <si>
    <t># de Modificaciones al Plan Anual de Auditorías</t>
  </si>
  <si>
    <t xml:space="preserve">
1. Realizar reunión de socialización del plan anual de auditorías con los funcionarios de control Interno para su conocimiento y que manifiesten las observaciones y conflicto de interés que se puedan presentar.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</si>
</sst>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84">
    <font>
      <sz val="11"/>
      <color theme="1"/>
      <name val="Calibri"/>
      <family val="2"/>
    </font>
    <font>
      <sz val="11"/>
      <color indexed="8"/>
      <name val="Calibri"/>
      <family val="2"/>
    </font>
    <font>
      <b/>
      <sz val="11"/>
      <color indexed="8"/>
      <name val="Arial"/>
      <family val="2"/>
    </font>
    <font>
      <b/>
      <sz val="11"/>
      <name val="Arial"/>
      <family val="2"/>
    </font>
    <font>
      <sz val="11"/>
      <color indexed="8"/>
      <name val="Arial"/>
      <family val="2"/>
    </font>
    <font>
      <b/>
      <sz val="11"/>
      <color indexed="8"/>
      <name val="Calibri"/>
      <family val="2"/>
    </font>
    <font>
      <sz val="18"/>
      <name val="Arial"/>
      <family val="2"/>
    </font>
    <font>
      <b/>
      <sz val="10"/>
      <color indexed="8"/>
      <name val="Arial Narrow"/>
      <family val="2"/>
    </font>
    <font>
      <sz val="10"/>
      <color indexed="8"/>
      <name val="Arial Narrow"/>
      <family val="2"/>
    </font>
    <font>
      <sz val="11"/>
      <color indexed="8"/>
      <name val="Arial Narrow"/>
      <family val="2"/>
    </font>
    <font>
      <b/>
      <sz val="12"/>
      <color indexed="8"/>
      <name val="Arial Narrow"/>
      <family val="2"/>
    </font>
    <font>
      <sz val="12"/>
      <color indexed="8"/>
      <name val="Arial Narrow"/>
      <family val="2"/>
    </font>
    <font>
      <sz val="10"/>
      <color indexed="9"/>
      <name val="Arial Narrow"/>
      <family val="2"/>
    </font>
    <font>
      <sz val="11"/>
      <name val="Arial"/>
      <family val="2"/>
    </font>
    <font>
      <sz val="10"/>
      <color indexed="8"/>
      <name val="Calibri"/>
      <family val="2"/>
    </font>
    <font>
      <sz val="10"/>
      <color indexed="8"/>
      <name val="Arial"/>
      <family val="2"/>
    </font>
    <font>
      <b/>
      <i/>
      <sz val="11"/>
      <color indexed="8"/>
      <name val="Arial"/>
      <family val="2"/>
    </font>
    <font>
      <i/>
      <sz val="11"/>
      <color indexed="8"/>
      <name val="Arial"/>
      <family val="2"/>
    </font>
    <font>
      <b/>
      <i/>
      <sz val="11"/>
      <color indexed="10"/>
      <name val="Arial"/>
      <family val="2"/>
    </font>
    <font>
      <b/>
      <sz val="12"/>
      <color indexed="8"/>
      <name val="Arial"/>
      <family val="2"/>
    </font>
    <font>
      <sz val="12"/>
      <color indexed="8"/>
      <name val="Arial"/>
      <family val="2"/>
    </font>
    <font>
      <sz val="11"/>
      <color indexed="9"/>
      <name val="Arial"/>
      <family val="2"/>
    </font>
    <font>
      <b/>
      <sz val="14"/>
      <color indexed="8"/>
      <name val="Arial"/>
      <family val="2"/>
    </font>
    <font>
      <b/>
      <sz val="9"/>
      <color indexed="8"/>
      <name val="Arial"/>
      <family val="2"/>
    </font>
    <font>
      <b/>
      <sz val="10"/>
      <color indexed="8"/>
      <name val="Arial"/>
      <family val="2"/>
    </font>
    <font>
      <b/>
      <sz val="72"/>
      <color indexed="8"/>
      <name val="Arial"/>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1"/>
      <color theme="1"/>
      <name val="Arial"/>
      <family val="2"/>
    </font>
    <font>
      <sz val="10"/>
      <color theme="1"/>
      <name val="Calibri"/>
      <family val="2"/>
    </font>
    <font>
      <sz val="10"/>
      <color rgb="FF000000"/>
      <name val="Arial Narrow"/>
      <family val="2"/>
    </font>
    <font>
      <sz val="11"/>
      <color rgb="FF000000"/>
      <name val="Arial Narrow"/>
      <family val="2"/>
    </font>
    <font>
      <sz val="11"/>
      <color rgb="FF000000"/>
      <name val="Calibri"/>
      <family val="2"/>
    </font>
    <font>
      <sz val="12"/>
      <color rgb="FF000000"/>
      <name val="Arial Narrow"/>
      <family val="2"/>
    </font>
    <font>
      <b/>
      <sz val="12"/>
      <color rgb="FF000000"/>
      <name val="Arial Narrow"/>
      <family val="2"/>
    </font>
    <font>
      <b/>
      <sz val="10"/>
      <color rgb="FF000000"/>
      <name val="Arial Narrow"/>
      <family val="2"/>
    </font>
    <font>
      <b/>
      <sz val="12"/>
      <color rgb="FF000000"/>
      <name val="Arial"/>
      <family val="2"/>
    </font>
    <font>
      <sz val="12"/>
      <color rgb="FF000000"/>
      <name val="Arial"/>
      <family val="2"/>
    </font>
    <font>
      <sz val="11"/>
      <color rgb="FFFFFFFF"/>
      <name val="Arial"/>
      <family val="2"/>
    </font>
    <font>
      <b/>
      <sz val="11"/>
      <color rgb="FF000000"/>
      <name val="Arial"/>
      <family val="2"/>
    </font>
    <font>
      <sz val="11"/>
      <color rgb="FF000000"/>
      <name val="Arial"/>
      <family val="2"/>
    </font>
    <font>
      <sz val="10"/>
      <color theme="1"/>
      <name val="Arial Narrow"/>
      <family val="2"/>
    </font>
    <font>
      <sz val="12"/>
      <color theme="1"/>
      <name val="Calibri"/>
      <family val="2"/>
    </font>
    <font>
      <b/>
      <sz val="12"/>
      <color theme="1"/>
      <name val="Arial"/>
      <family val="2"/>
    </font>
    <font>
      <sz val="12"/>
      <color theme="1"/>
      <name val="Arial"/>
      <family val="2"/>
    </font>
    <font>
      <b/>
      <i/>
      <sz val="11"/>
      <color theme="1"/>
      <name val="Arial"/>
      <family val="2"/>
    </font>
    <font>
      <i/>
      <sz val="11"/>
      <color theme="1"/>
      <name val="Arial"/>
      <family val="2"/>
    </font>
    <font>
      <b/>
      <i/>
      <sz val="11"/>
      <color rgb="FFFF0000"/>
      <name val="Arial"/>
      <family val="2"/>
    </font>
    <font>
      <b/>
      <sz val="72"/>
      <color theme="1"/>
      <name val="Arial"/>
      <family val="2"/>
    </font>
    <font>
      <b/>
      <sz val="14"/>
      <color rgb="FF000000"/>
      <name val="Arial"/>
      <family val="2"/>
    </font>
    <font>
      <sz val="10"/>
      <color rgb="FFFFFFFF"/>
      <name val="Arial Narrow"/>
      <family val="2"/>
    </font>
    <font>
      <b/>
      <sz val="9"/>
      <color theme="1"/>
      <name val="Arial"/>
      <family val="2"/>
    </font>
    <font>
      <b/>
      <sz val="10"/>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FF0000"/>
        <bgColor indexed="64"/>
      </patternFill>
    </fill>
    <fill>
      <patternFill patternType="solid">
        <fgColor rgb="FF92D050"/>
        <bgColor indexed="64"/>
      </patternFill>
    </fill>
    <fill>
      <patternFill patternType="solid">
        <fgColor rgb="FF00FF00"/>
        <bgColor indexed="64"/>
      </patternFill>
    </fill>
    <fill>
      <patternFill patternType="solid">
        <fgColor rgb="FFFFFF66"/>
        <bgColor indexed="64"/>
      </patternFill>
    </fill>
    <fill>
      <patternFill patternType="solid">
        <fgColor rgb="FFFFC000"/>
        <bgColor indexed="64"/>
      </patternFill>
    </fill>
    <fill>
      <patternFill patternType="solid">
        <fgColor rgb="FFD3DFEE"/>
        <bgColor indexed="64"/>
      </patternFill>
    </fill>
    <fill>
      <patternFill patternType="solid">
        <fgColor rgb="FFFFFF00"/>
        <bgColor indexed="64"/>
      </patternFill>
    </fill>
    <fill>
      <patternFill patternType="solid">
        <fgColor rgb="FFE26B0A"/>
        <bgColor indexed="64"/>
      </patternFill>
    </fill>
    <fill>
      <patternFill patternType="solid">
        <fgColor rgb="FFC00000"/>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ck">
        <color rgb="FFFFFFFF"/>
      </bottom>
    </border>
    <border>
      <left/>
      <right/>
      <top/>
      <bottom style="thin">
        <color rgb="FF000000"/>
      </bottom>
    </border>
    <border>
      <left style="medium">
        <color rgb="FFFFFFFF"/>
      </left>
      <right style="thin">
        <color rgb="FF000000"/>
      </right>
      <top style="thick">
        <color rgb="FFFFFFFF"/>
      </top>
      <bottom/>
    </border>
    <border>
      <left style="medium">
        <color rgb="FFFFFFFF"/>
      </left>
      <right style="thin">
        <color rgb="FF000000"/>
      </right>
      <top/>
      <bottom style="medium">
        <color rgb="FFFFFFFF"/>
      </bottom>
    </border>
    <border>
      <left style="medium">
        <color rgb="FFFFFFFF"/>
      </left>
      <right style="thin">
        <color rgb="FF000000"/>
      </right>
      <top style="medium">
        <color rgb="FFFFFFFF"/>
      </top>
      <bottom/>
    </border>
    <border>
      <left style="medium">
        <color rgb="FFFFFFFF"/>
      </left>
      <right style="thin">
        <color rgb="FF000000"/>
      </right>
      <top/>
      <bottom/>
    </border>
    <border>
      <left/>
      <right/>
      <top style="thin">
        <color rgb="FF000000"/>
      </top>
      <bottom/>
    </border>
    <border>
      <left style="medium"/>
      <right style="medium"/>
      <top style="medium"/>
      <bottom style="medium"/>
    </border>
    <border>
      <left style="medium"/>
      <right style="medium"/>
      <top/>
      <bottom style="medium"/>
    </border>
    <border>
      <left/>
      <right style="medium"/>
      <top style="medium"/>
      <bottom style="medium"/>
    </border>
    <border>
      <left style="medium">
        <color theme="1"/>
      </left>
      <right style="medium"/>
      <top style="medium">
        <color theme="1"/>
      </top>
      <bottom style="medium">
        <color theme="1"/>
      </bottom>
    </border>
    <border>
      <left style="medium"/>
      <right/>
      <top style="medium"/>
      <bottom style="medium"/>
    </border>
    <border>
      <left style="medium"/>
      <right style="medium"/>
      <top style="medium"/>
      <bottom/>
    </border>
    <border>
      <left style="medium"/>
      <right style="medium"/>
      <top/>
      <bottom/>
    </border>
    <border>
      <left style="medium"/>
      <right/>
      <top/>
      <bottom/>
    </border>
    <border>
      <left/>
      <right style="medium"/>
      <top/>
      <bottom/>
    </border>
    <border>
      <left/>
      <right/>
      <top style="medium"/>
      <bottom/>
    </border>
    <border>
      <left/>
      <right/>
      <top/>
      <bottom style="medium"/>
    </border>
    <border>
      <left style="medium"/>
      <right/>
      <top style="medium"/>
      <bottom/>
    </border>
    <border>
      <left/>
      <right style="thin"/>
      <top style="medium"/>
      <bottom/>
    </border>
    <border>
      <left/>
      <right style="thin"/>
      <top/>
      <bottom/>
    </border>
    <border>
      <left style="medium"/>
      <right/>
      <top/>
      <bottom style="medium"/>
    </border>
    <border>
      <left/>
      <right style="thin"/>
      <top/>
      <bottom style="medium"/>
    </border>
    <border>
      <left style="thin"/>
      <right style="thin"/>
      <top style="medium"/>
      <bottom/>
    </border>
    <border>
      <left style="thin"/>
      <right style="thin"/>
      <top/>
      <bottom style="thin"/>
    </border>
    <border>
      <left style="thin"/>
      <right/>
      <top style="medium"/>
      <bottom/>
    </border>
    <border>
      <left/>
      <right style="medium"/>
      <top style="medium"/>
      <bottom/>
    </border>
    <border>
      <left style="thin"/>
      <right/>
      <top/>
      <bottom style="thin"/>
    </border>
    <border>
      <left/>
      <right style="medium"/>
      <top/>
      <bottom style="thin"/>
    </border>
    <border>
      <left style="thin"/>
      <right style="thin"/>
      <top style="thin"/>
      <bottom/>
    </border>
    <border>
      <left style="thin"/>
      <right/>
      <top style="thin"/>
      <bottom/>
    </border>
    <border>
      <left/>
      <right style="medium"/>
      <top style="thin"/>
      <bottom/>
    </border>
    <border>
      <left style="thin"/>
      <right style="thin"/>
      <top/>
      <bottom style="medium"/>
    </border>
    <border>
      <left style="thin"/>
      <right/>
      <top/>
      <bottom style="medium"/>
    </border>
    <border>
      <left/>
      <right style="medium"/>
      <top/>
      <bottom style="medium"/>
    </border>
    <border>
      <left style="thin"/>
      <right/>
      <top/>
      <bottom/>
    </border>
    <border>
      <left/>
      <right/>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medium">
        <color rgb="FFFFFFFF"/>
      </right>
      <top style="medium">
        <color rgb="FFFFFFFF"/>
      </top>
      <bottom/>
    </border>
    <border>
      <left style="thin">
        <color rgb="FF000000"/>
      </left>
      <right style="medium">
        <color rgb="FFFFFFFF"/>
      </right>
      <top/>
      <bottom/>
    </border>
    <border>
      <left style="thin">
        <color rgb="FF000000"/>
      </left>
      <right style="medium">
        <color rgb="FFFFFFFF"/>
      </right>
      <top/>
      <bottom style="medium">
        <color rgb="FFFFFFFF"/>
      </bottom>
    </border>
    <border>
      <left/>
      <right style="medium">
        <color rgb="FFFFFFFF"/>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296">
    <xf numFmtId="0" fontId="0" fillId="0" borderId="0" xfId="0" applyFont="1" applyAlignment="1">
      <alignment/>
    </xf>
    <xf numFmtId="0" fontId="0" fillId="0" borderId="0" xfId="0" applyBorder="1" applyAlignment="1">
      <alignment horizontal="center"/>
    </xf>
    <xf numFmtId="0" fontId="0" fillId="0" borderId="0" xfId="0" applyBorder="1" applyAlignment="1">
      <alignment horizontal="center" vertical="center"/>
    </xf>
    <xf numFmtId="0" fontId="58" fillId="0" borderId="0" xfId="0" applyFont="1" applyAlignment="1">
      <alignment/>
    </xf>
    <xf numFmtId="0" fontId="59" fillId="0" borderId="0" xfId="0" applyFont="1" applyAlignment="1">
      <alignment vertical="center" wrapText="1"/>
    </xf>
    <xf numFmtId="0" fontId="58" fillId="0" borderId="0" xfId="0" applyFont="1" applyAlignment="1">
      <alignment horizontal="center" vertical="center"/>
    </xf>
    <xf numFmtId="0" fontId="0" fillId="0" borderId="0" xfId="0" applyBorder="1" applyAlignment="1">
      <alignment/>
    </xf>
    <xf numFmtId="0" fontId="0" fillId="0" borderId="0" xfId="0" applyBorder="1" applyAlignment="1">
      <alignment/>
    </xf>
    <xf numFmtId="0" fontId="6" fillId="0" borderId="0" xfId="0" applyFont="1" applyAlignment="1">
      <alignment horizontal="center" vertical="center" wrapText="1"/>
    </xf>
    <xf numFmtId="0" fontId="60" fillId="0" borderId="0" xfId="0" applyFont="1" applyAlignment="1">
      <alignment/>
    </xf>
    <xf numFmtId="0" fontId="61" fillId="0" borderId="10" xfId="0" applyFont="1" applyBorder="1" applyAlignment="1">
      <alignment horizontal="justify" vertical="center" wrapText="1" readingOrder="1"/>
    </xf>
    <xf numFmtId="9" fontId="62" fillId="0" borderId="10" xfId="0" applyNumberFormat="1" applyFont="1" applyBorder="1" applyAlignment="1">
      <alignment horizontal="center" vertical="center" wrapText="1" readingOrder="1"/>
    </xf>
    <xf numFmtId="0" fontId="63" fillId="0" borderId="0" xfId="0" applyFont="1" applyAlignment="1">
      <alignment horizontal="left" wrapText="1" readingOrder="1"/>
    </xf>
    <xf numFmtId="0" fontId="63" fillId="0" borderId="11" xfId="0" applyFont="1" applyBorder="1" applyAlignment="1">
      <alignment horizontal="left" wrapText="1" readingOrder="1"/>
    </xf>
    <xf numFmtId="0" fontId="63" fillId="0" borderId="12" xfId="0" applyFont="1" applyBorder="1" applyAlignment="1">
      <alignment horizontal="left" wrapText="1" readingOrder="1"/>
    </xf>
    <xf numFmtId="0" fontId="61" fillId="0" borderId="13" xfId="0" applyFont="1" applyBorder="1" applyAlignment="1">
      <alignment horizontal="center" vertical="center" wrapText="1" readingOrder="1"/>
    </xf>
    <xf numFmtId="9" fontId="61" fillId="0" borderId="14" xfId="0" applyNumberFormat="1" applyFont="1" applyBorder="1" applyAlignment="1">
      <alignment horizontal="center" vertical="center" wrapText="1" readingOrder="1"/>
    </xf>
    <xf numFmtId="0" fontId="61" fillId="0" borderId="15" xfId="0" applyFont="1" applyBorder="1" applyAlignment="1">
      <alignment horizontal="center" vertical="center" wrapText="1" readingOrder="1"/>
    </xf>
    <xf numFmtId="9" fontId="61" fillId="0" borderId="16" xfId="0" applyNumberFormat="1" applyFont="1" applyBorder="1" applyAlignment="1">
      <alignment horizontal="center" vertical="center" wrapText="1" readingOrder="1"/>
    </xf>
    <xf numFmtId="0" fontId="61" fillId="0" borderId="17" xfId="0" applyFont="1" applyBorder="1" applyAlignment="1">
      <alignment horizontal="center" vertical="center" wrapText="1" readingOrder="1"/>
    </xf>
    <xf numFmtId="9" fontId="61" fillId="0" borderId="0" xfId="0" applyNumberFormat="1" applyFont="1" applyAlignment="1">
      <alignment horizontal="center" vertical="center" wrapText="1" readingOrder="1"/>
    </xf>
    <xf numFmtId="0" fontId="64" fillId="0" borderId="10" xfId="0" applyFont="1" applyBorder="1" applyAlignment="1">
      <alignment horizontal="justify" vertical="center" wrapText="1"/>
    </xf>
    <xf numFmtId="0" fontId="65" fillId="8" borderId="10" xfId="0" applyFont="1" applyFill="1" applyBorder="1" applyAlignment="1">
      <alignment horizontal="center" vertical="center" wrapText="1"/>
    </xf>
    <xf numFmtId="0" fontId="66" fillId="8" borderId="10" xfId="0" applyFont="1" applyFill="1" applyBorder="1" applyAlignment="1">
      <alignment horizontal="center" vertical="center" wrapText="1" readingOrder="1"/>
    </xf>
    <xf numFmtId="0" fontId="58" fillId="0" borderId="10" xfId="0" applyFont="1" applyBorder="1" applyAlignment="1">
      <alignment/>
    </xf>
    <xf numFmtId="0" fontId="59" fillId="0" borderId="18" xfId="0" applyFont="1" applyBorder="1" applyAlignment="1">
      <alignment/>
    </xf>
    <xf numFmtId="0" fontId="58" fillId="0" borderId="18" xfId="0" applyFont="1" applyBorder="1" applyAlignment="1">
      <alignment/>
    </xf>
    <xf numFmtId="0" fontId="58" fillId="0" borderId="19" xfId="0" applyFont="1" applyBorder="1" applyAlignment="1" applyProtection="1">
      <alignment horizontal="center" vertical="center" wrapText="1"/>
      <protection locked="0"/>
    </xf>
    <xf numFmtId="0" fontId="58" fillId="0" borderId="18" xfId="0" applyFont="1" applyBorder="1" applyAlignment="1" applyProtection="1">
      <alignment horizontal="center" vertical="center" wrapText="1"/>
      <protection locked="0"/>
    </xf>
    <xf numFmtId="0" fontId="58" fillId="0" borderId="18" xfId="0" applyFont="1" applyBorder="1" applyAlignment="1" applyProtection="1">
      <alignment horizontal="center" vertical="center"/>
      <protection locked="0"/>
    </xf>
    <xf numFmtId="9" fontId="58" fillId="0" borderId="18" xfId="53" applyFont="1" applyBorder="1" applyAlignment="1" applyProtection="1">
      <alignment horizontal="center" vertical="center"/>
      <protection locked="0"/>
    </xf>
    <xf numFmtId="0" fontId="58" fillId="0" borderId="19" xfId="0" applyFont="1" applyBorder="1" applyAlignment="1" applyProtection="1">
      <alignment horizontal="center" vertical="center" wrapText="1"/>
      <protection locked="0"/>
    </xf>
    <xf numFmtId="0" fontId="58" fillId="0" borderId="18" xfId="0" applyFont="1" applyBorder="1" applyAlignment="1" applyProtection="1">
      <alignment horizontal="center" vertical="center" wrapText="1"/>
      <protection locked="0"/>
    </xf>
    <xf numFmtId="0" fontId="58" fillId="0" borderId="18" xfId="0" applyFont="1" applyBorder="1" applyAlignment="1" applyProtection="1">
      <alignment horizontal="center" vertical="center"/>
      <protection locked="0"/>
    </xf>
    <xf numFmtId="0" fontId="61" fillId="0" borderId="10" xfId="0" applyFont="1" applyBorder="1" applyAlignment="1">
      <alignment horizontal="center" vertical="center" wrapText="1" readingOrder="1"/>
    </xf>
    <xf numFmtId="0" fontId="59" fillId="0" borderId="20" xfId="0" applyFont="1" applyBorder="1" applyAlignment="1">
      <alignment vertical="center" wrapText="1"/>
    </xf>
    <xf numFmtId="0" fontId="59" fillId="0" borderId="20" xfId="0" applyFont="1" applyBorder="1" applyAlignment="1">
      <alignment/>
    </xf>
    <xf numFmtId="0" fontId="59" fillId="0" borderId="20" xfId="0" applyFont="1" applyBorder="1" applyAlignment="1">
      <alignment vertical="top" wrapText="1"/>
    </xf>
    <xf numFmtId="0" fontId="58" fillId="0" borderId="20" xfId="0" applyFont="1" applyBorder="1" applyAlignment="1">
      <alignment/>
    </xf>
    <xf numFmtId="0" fontId="58" fillId="0" borderId="20" xfId="0" applyFont="1" applyBorder="1" applyAlignment="1">
      <alignment horizontal="left" wrapText="1"/>
    </xf>
    <xf numFmtId="0" fontId="58" fillId="0" borderId="20" xfId="0" applyFont="1" applyBorder="1" applyAlignment="1">
      <alignment vertical="top" wrapText="1"/>
    </xf>
    <xf numFmtId="0" fontId="59" fillId="14" borderId="20" xfId="0" applyFont="1" applyFill="1" applyBorder="1" applyAlignment="1">
      <alignment horizontal="center"/>
    </xf>
    <xf numFmtId="0" fontId="58" fillId="0" borderId="20" xfId="0" applyFont="1" applyBorder="1" applyAlignment="1">
      <alignment wrapText="1"/>
    </xf>
    <xf numFmtId="0" fontId="58" fillId="0" borderId="20" xfId="0" applyFont="1" applyBorder="1" applyAlignment="1">
      <alignment vertical="center" wrapText="1"/>
    </xf>
    <xf numFmtId="0" fontId="58" fillId="0" borderId="20" xfId="0" applyFont="1" applyBorder="1" applyAlignment="1">
      <alignment horizontal="left" vertical="center"/>
    </xf>
    <xf numFmtId="0" fontId="59" fillId="0" borderId="18" xfId="0" applyFont="1" applyBorder="1" applyAlignment="1">
      <alignment horizontal="center" vertical="center"/>
    </xf>
    <xf numFmtId="0" fontId="59" fillId="0" borderId="18" xfId="0" applyFont="1" applyBorder="1" applyAlignment="1">
      <alignment horizontal="center"/>
    </xf>
    <xf numFmtId="0" fontId="59" fillId="0" borderId="0" xfId="0" applyFont="1" applyAlignment="1">
      <alignment horizontal="center"/>
    </xf>
    <xf numFmtId="0" fontId="67" fillId="33" borderId="18" xfId="0" applyFont="1" applyFill="1" applyBorder="1" applyAlignment="1">
      <alignment horizontal="center" vertical="center" wrapText="1" readingOrder="1"/>
    </xf>
    <xf numFmtId="0" fontId="68" fillId="0" borderId="18" xfId="0" applyFont="1" applyBorder="1" applyAlignment="1">
      <alignment horizontal="justify" vertical="center" wrapText="1" readingOrder="1"/>
    </xf>
    <xf numFmtId="9" fontId="68" fillId="0" borderId="18" xfId="0" applyNumberFormat="1" applyFont="1" applyBorder="1" applyAlignment="1">
      <alignment horizontal="center" vertical="center" wrapText="1" readingOrder="1"/>
    </xf>
    <xf numFmtId="0" fontId="69" fillId="34" borderId="21" xfId="0" applyFont="1" applyFill="1" applyBorder="1" applyAlignment="1">
      <alignment horizontal="center" vertical="center" wrapText="1" readingOrder="1"/>
    </xf>
    <xf numFmtId="0" fontId="13" fillId="0" borderId="18" xfId="0" applyFont="1" applyBorder="1" applyAlignment="1">
      <alignment horizontal="center" vertical="center" wrapText="1"/>
    </xf>
    <xf numFmtId="0" fontId="70" fillId="8" borderId="18" xfId="0" applyFont="1" applyFill="1" applyBorder="1" applyAlignment="1">
      <alignment horizontal="center" vertical="center" wrapText="1" readingOrder="1"/>
    </xf>
    <xf numFmtId="0" fontId="71" fillId="35" borderId="18" xfId="0" applyFont="1" applyFill="1" applyBorder="1" applyAlignment="1">
      <alignment horizontal="center" vertical="center" wrapText="1" readingOrder="1"/>
    </xf>
    <xf numFmtId="0" fontId="71" fillId="0" borderId="18" xfId="0" applyFont="1" applyBorder="1" applyAlignment="1">
      <alignment horizontal="justify" vertical="center" wrapText="1" readingOrder="1"/>
    </xf>
    <xf numFmtId="0" fontId="71" fillId="36" borderId="18" xfId="0" applyFont="1" applyFill="1" applyBorder="1" applyAlignment="1">
      <alignment horizontal="center" vertical="center" wrapText="1" readingOrder="1"/>
    </xf>
    <xf numFmtId="0" fontId="68" fillId="37" borderId="18" xfId="0" applyFont="1" applyFill="1" applyBorder="1" applyAlignment="1">
      <alignment horizontal="center" vertical="center" wrapText="1" readingOrder="1"/>
    </xf>
    <xf numFmtId="0" fontId="71" fillId="38" borderId="18" xfId="0" applyFont="1" applyFill="1" applyBorder="1" applyAlignment="1">
      <alignment horizontal="center" vertical="center" wrapText="1" readingOrder="1"/>
    </xf>
    <xf numFmtId="0" fontId="69" fillId="34" borderId="18" xfId="0" applyFont="1" applyFill="1" applyBorder="1" applyAlignment="1">
      <alignment horizontal="center" vertical="center" wrapText="1" readingOrder="1"/>
    </xf>
    <xf numFmtId="0" fontId="71" fillId="35" borderId="21" xfId="0" applyFont="1" applyFill="1" applyBorder="1" applyAlignment="1">
      <alignment horizontal="center" vertical="center" wrapText="1" readingOrder="1"/>
    </xf>
    <xf numFmtId="0" fontId="71" fillId="0" borderId="18" xfId="0" applyFont="1" applyBorder="1" applyAlignment="1">
      <alignment horizontal="center" vertical="center" wrapText="1" readingOrder="1"/>
    </xf>
    <xf numFmtId="9" fontId="71" fillId="0" borderId="18" xfId="0" applyNumberFormat="1" applyFont="1" applyBorder="1" applyAlignment="1">
      <alignment horizontal="center" vertical="center" wrapText="1" readingOrder="1"/>
    </xf>
    <xf numFmtId="0" fontId="71" fillId="33" borderId="21" xfId="0" applyFont="1" applyFill="1" applyBorder="1" applyAlignment="1">
      <alignment horizontal="center" vertical="center" wrapText="1" readingOrder="1"/>
    </xf>
    <xf numFmtId="0" fontId="71" fillId="37" borderId="21" xfId="0" applyFont="1" applyFill="1" applyBorder="1" applyAlignment="1">
      <alignment horizontal="center" vertical="center" wrapText="1" readingOrder="1"/>
    </xf>
    <xf numFmtId="0" fontId="71" fillId="38" borderId="21" xfId="0" applyFont="1" applyFill="1" applyBorder="1" applyAlignment="1">
      <alignment horizontal="center" vertical="center" wrapText="1" readingOrder="1"/>
    </xf>
    <xf numFmtId="0" fontId="58" fillId="0" borderId="20" xfId="0" applyFont="1" applyBorder="1" applyAlignment="1">
      <alignment horizontal="justify" vertical="justify" wrapText="1"/>
    </xf>
    <xf numFmtId="0" fontId="72" fillId="0" borderId="0" xfId="0" applyFont="1" applyBorder="1" applyAlignment="1">
      <alignment vertical="center" wrapText="1"/>
    </xf>
    <xf numFmtId="0" fontId="0" fillId="0" borderId="10" xfId="0" applyBorder="1" applyAlignment="1">
      <alignment/>
    </xf>
    <xf numFmtId="0" fontId="61" fillId="0" borderId="0" xfId="0" applyFont="1" applyBorder="1" applyAlignment="1">
      <alignment vertical="center" wrapText="1" readingOrder="1"/>
    </xf>
    <xf numFmtId="0" fontId="61" fillId="0" borderId="0" xfId="0" applyFont="1" applyBorder="1" applyAlignment="1">
      <alignment horizontal="center" vertical="center" wrapText="1" readingOrder="1"/>
    </xf>
    <xf numFmtId="0" fontId="61" fillId="0" borderId="0" xfId="0" applyFont="1" applyBorder="1" applyAlignment="1">
      <alignment horizontal="justify" vertical="center" wrapText="1" readingOrder="1"/>
    </xf>
    <xf numFmtId="0" fontId="58" fillId="0" borderId="10" xfId="0" applyFont="1" applyBorder="1" applyAlignment="1">
      <alignment vertical="center"/>
    </xf>
    <xf numFmtId="0" fontId="58" fillId="39" borderId="10" xfId="0" applyFont="1" applyFill="1" applyBorder="1" applyAlignment="1">
      <alignment vertical="center"/>
    </xf>
    <xf numFmtId="0" fontId="59" fillId="0" borderId="10" xfId="0" applyFont="1" applyBorder="1" applyAlignment="1">
      <alignment vertical="center" wrapText="1"/>
    </xf>
    <xf numFmtId="0" fontId="59" fillId="0" borderId="10" xfId="0" applyFont="1" applyBorder="1" applyAlignment="1">
      <alignment vertical="center"/>
    </xf>
    <xf numFmtId="0" fontId="58" fillId="0" borderId="10" xfId="0" applyFont="1" applyBorder="1" applyAlignment="1">
      <alignment horizontal="center" vertical="center" wrapText="1"/>
    </xf>
    <xf numFmtId="0" fontId="58" fillId="39" borderId="10" xfId="0" applyFont="1" applyFill="1" applyBorder="1" applyAlignment="1">
      <alignment horizontal="center" vertical="center" wrapText="1"/>
    </xf>
    <xf numFmtId="0" fontId="58" fillId="0" borderId="18" xfId="0" applyFont="1" applyBorder="1" applyAlignment="1" applyProtection="1">
      <alignment horizontal="center" vertical="center" wrapText="1"/>
      <protection locked="0"/>
    </xf>
    <xf numFmtId="0" fontId="73" fillId="0" borderId="0" xfId="0" applyFont="1" applyBorder="1" applyAlignment="1">
      <alignment vertical="center"/>
    </xf>
    <xf numFmtId="0" fontId="73" fillId="0" borderId="0" xfId="0" applyFont="1" applyBorder="1" applyAlignment="1">
      <alignment horizontal="center" vertical="center"/>
    </xf>
    <xf numFmtId="0" fontId="59" fillId="0" borderId="10" xfId="0" applyFont="1" applyBorder="1" applyAlignment="1" applyProtection="1">
      <alignment horizontal="center" vertical="center" wrapText="1"/>
      <protection hidden="1"/>
    </xf>
    <xf numFmtId="0" fontId="58" fillId="0" borderId="0" xfId="0" applyFont="1" applyAlignment="1" applyProtection="1">
      <alignment wrapText="1"/>
      <protection hidden="1"/>
    </xf>
    <xf numFmtId="0" fontId="58" fillId="0" borderId="10" xfId="0" applyFont="1" applyBorder="1" applyAlignment="1" applyProtection="1">
      <alignment vertical="center" wrapText="1"/>
      <protection hidden="1"/>
    </xf>
    <xf numFmtId="0" fontId="58" fillId="0" borderId="10" xfId="0" applyFont="1" applyBorder="1" applyAlignment="1" applyProtection="1">
      <alignment horizontal="left" vertical="center" wrapText="1"/>
      <protection hidden="1"/>
    </xf>
    <xf numFmtId="0" fontId="58" fillId="0" borderId="0" xfId="0" applyFont="1" applyAlignment="1" applyProtection="1">
      <alignment vertical="center" wrapText="1"/>
      <protection hidden="1"/>
    </xf>
    <xf numFmtId="0" fontId="58" fillId="0" borderId="10" xfId="0" applyFont="1" applyBorder="1" applyAlignment="1" applyProtection="1">
      <alignment horizontal="center" vertical="center" wrapText="1"/>
      <protection hidden="1"/>
    </xf>
    <xf numFmtId="0" fontId="58" fillId="0" borderId="19" xfId="0" applyFont="1" applyBorder="1" applyAlignment="1" applyProtection="1">
      <alignment horizontal="left" vertical="center" wrapText="1"/>
      <protection locked="0"/>
    </xf>
    <xf numFmtId="0" fontId="58" fillId="0" borderId="18" xfId="0" applyFont="1" applyBorder="1" applyAlignment="1" applyProtection="1">
      <alignment horizontal="left" vertical="center" wrapText="1"/>
      <protection locked="0"/>
    </xf>
    <xf numFmtId="0" fontId="0" fillId="0" borderId="0" xfId="0" applyAlignment="1">
      <alignment wrapText="1"/>
    </xf>
    <xf numFmtId="0" fontId="74" fillId="0" borderId="22" xfId="0" applyFont="1" applyBorder="1" applyAlignment="1" applyProtection="1">
      <alignment horizontal="center" vertical="center"/>
      <protection hidden="1"/>
    </xf>
    <xf numFmtId="0" fontId="73" fillId="0" borderId="0" xfId="0" applyFont="1" applyBorder="1" applyAlignment="1" applyProtection="1">
      <alignment horizontal="center" vertical="center"/>
      <protection hidden="1"/>
    </xf>
    <xf numFmtId="0" fontId="74" fillId="15" borderId="18" xfId="0" applyFont="1" applyFill="1" applyBorder="1" applyAlignment="1" applyProtection="1">
      <alignment horizontal="center" vertical="center"/>
      <protection hidden="1"/>
    </xf>
    <xf numFmtId="0" fontId="3" fillId="15" borderId="23" xfId="0" applyFont="1" applyFill="1" applyBorder="1" applyAlignment="1" applyProtection="1">
      <alignment horizontal="center" vertical="center" wrapText="1"/>
      <protection hidden="1"/>
    </xf>
    <xf numFmtId="0" fontId="3" fillId="15" borderId="24" xfId="0" applyFont="1" applyFill="1" applyBorder="1" applyAlignment="1" applyProtection="1">
      <alignment horizontal="center" vertical="center" wrapText="1"/>
      <protection hidden="1"/>
    </xf>
    <xf numFmtId="0" fontId="3" fillId="15" borderId="18" xfId="0" applyFont="1" applyFill="1" applyBorder="1" applyAlignment="1" applyProtection="1">
      <alignment horizontal="center" vertical="center" wrapText="1"/>
      <protection hidden="1"/>
    </xf>
    <xf numFmtId="0" fontId="3" fillId="15" borderId="25" xfId="0" applyFont="1" applyFill="1" applyBorder="1" applyAlignment="1" applyProtection="1">
      <alignment horizontal="center" vertical="center" wrapText="1"/>
      <protection hidden="1"/>
    </xf>
    <xf numFmtId="0" fontId="3" fillId="15" borderId="26" xfId="0" applyFont="1" applyFill="1" applyBorder="1" applyAlignment="1" applyProtection="1">
      <alignment horizontal="center" vertical="center" wrapText="1"/>
      <protection hidden="1"/>
    </xf>
    <xf numFmtId="0" fontId="3" fillId="15" borderId="18" xfId="0" applyFont="1" applyFill="1" applyBorder="1" applyAlignment="1" applyProtection="1">
      <alignment horizontal="center" vertical="center" textRotation="90" wrapText="1"/>
      <protection hidden="1"/>
    </xf>
    <xf numFmtId="0" fontId="3" fillId="15" borderId="19" xfId="0" applyFont="1" applyFill="1" applyBorder="1" applyAlignment="1" applyProtection="1">
      <alignment horizontal="center" vertical="center" wrapText="1"/>
      <protection hidden="1"/>
    </xf>
    <xf numFmtId="9" fontId="58" fillId="3" borderId="18" xfId="53" applyFont="1" applyFill="1" applyBorder="1" applyAlignment="1" applyProtection="1">
      <alignment horizontal="center" vertical="center" wrapText="1"/>
      <protection hidden="1"/>
    </xf>
    <xf numFmtId="9" fontId="58" fillId="3" borderId="19" xfId="53" applyFont="1" applyFill="1" applyBorder="1" applyAlignment="1" applyProtection="1">
      <alignment horizontal="center" vertical="center" wrapText="1"/>
      <protection hidden="1"/>
    </xf>
    <xf numFmtId="9" fontId="58" fillId="3" borderId="18" xfId="53" applyFont="1" applyFill="1" applyBorder="1" applyAlignment="1" applyProtection="1">
      <alignment horizontal="center" vertical="center"/>
      <protection hidden="1"/>
    </xf>
    <xf numFmtId="9" fontId="58" fillId="3" borderId="18" xfId="0" applyNumberFormat="1" applyFont="1" applyFill="1" applyBorder="1" applyAlignment="1" applyProtection="1">
      <alignment horizontal="center" vertical="center"/>
      <protection hidden="1"/>
    </xf>
    <xf numFmtId="0" fontId="0" fillId="3" borderId="0" xfId="0" applyFill="1" applyAlignment="1" applyProtection="1">
      <alignment/>
      <protection hidden="1"/>
    </xf>
    <xf numFmtId="14" fontId="75" fillId="0" borderId="18" xfId="0" applyNumberFormat="1" applyFont="1" applyBorder="1" applyAlignment="1" applyProtection="1">
      <alignment vertical="center"/>
      <protection locked="0"/>
    </xf>
    <xf numFmtId="0" fontId="58" fillId="0" borderId="0" xfId="0" applyFont="1" applyAlignment="1" applyProtection="1">
      <alignment/>
      <protection hidden="1"/>
    </xf>
    <xf numFmtId="0" fontId="0" fillId="0" borderId="0" xfId="0" applyAlignment="1" applyProtection="1">
      <alignment/>
      <protection hidden="1"/>
    </xf>
    <xf numFmtId="0" fontId="58" fillId="0" borderId="0" xfId="0" applyFont="1" applyAlignment="1" applyProtection="1">
      <alignment horizontal="center"/>
      <protection hidden="1"/>
    </xf>
    <xf numFmtId="0" fontId="59" fillId="10" borderId="18" xfId="0" applyFont="1" applyFill="1" applyBorder="1" applyAlignment="1" applyProtection="1">
      <alignment horizontal="center"/>
      <protection hidden="1"/>
    </xf>
    <xf numFmtId="0" fontId="76" fillId="10" borderId="18" xfId="0" applyFont="1" applyFill="1" applyBorder="1" applyAlignment="1" applyProtection="1">
      <alignment horizontal="center"/>
      <protection hidden="1"/>
    </xf>
    <xf numFmtId="0" fontId="59" fillId="0" borderId="18" xfId="0" applyFont="1" applyBorder="1" applyAlignment="1" applyProtection="1">
      <alignment/>
      <protection hidden="1"/>
    </xf>
    <xf numFmtId="0" fontId="77" fillId="0" borderId="18" xfId="0" applyFont="1" applyBorder="1" applyAlignment="1" applyProtection="1">
      <alignment horizontal="center"/>
      <protection hidden="1"/>
    </xf>
    <xf numFmtId="0" fontId="58" fillId="0" borderId="18" xfId="0" applyFont="1" applyBorder="1" applyAlignment="1" applyProtection="1">
      <alignment/>
      <protection hidden="1"/>
    </xf>
    <xf numFmtId="0" fontId="78" fillId="0" borderId="0" xfId="0" applyFont="1" applyAlignment="1" applyProtection="1">
      <alignment/>
      <protection hidden="1"/>
    </xf>
    <xf numFmtId="0" fontId="77" fillId="0" borderId="18" xfId="0" applyFont="1" applyBorder="1" applyAlignment="1" applyProtection="1">
      <alignment horizontal="center" vertical="center"/>
      <protection hidden="1"/>
    </xf>
    <xf numFmtId="0" fontId="58" fillId="0" borderId="19" xfId="0" applyFont="1" applyBorder="1" applyAlignment="1" applyProtection="1">
      <alignment horizontal="left" vertical="center" wrapText="1"/>
      <protection locked="0"/>
    </xf>
    <xf numFmtId="0" fontId="58" fillId="0" borderId="18" xfId="0" applyFont="1" applyBorder="1" applyAlignment="1">
      <alignment horizontal="left" vertical="center" wrapText="1"/>
    </xf>
    <xf numFmtId="0" fontId="58" fillId="0" borderId="24" xfId="0" applyFont="1" applyBorder="1" applyAlignment="1" applyProtection="1">
      <alignment horizontal="center" vertical="center" wrapText="1"/>
      <protection locked="0"/>
    </xf>
    <xf numFmtId="0" fontId="58" fillId="0" borderId="19" xfId="0" applyFont="1" applyBorder="1" applyAlignment="1" applyProtection="1">
      <alignment horizontal="center" vertical="center" wrapText="1"/>
      <protection locked="0"/>
    </xf>
    <xf numFmtId="9" fontId="58" fillId="3" borderId="19" xfId="53" applyFont="1" applyFill="1" applyBorder="1" applyAlignment="1" applyProtection="1">
      <alignment horizontal="center" vertical="center" wrapText="1"/>
      <protection hidden="1"/>
    </xf>
    <xf numFmtId="0" fontId="58" fillId="0" borderId="18" xfId="0" applyFont="1" applyBorder="1" applyAlignment="1" applyProtection="1">
      <alignment horizontal="center" vertical="center"/>
      <protection locked="0"/>
    </xf>
    <xf numFmtId="0" fontId="58" fillId="3" borderId="24" xfId="0" applyNumberFormat="1" applyFont="1" applyFill="1" applyBorder="1" applyAlignment="1" applyProtection="1">
      <alignment horizontal="center" vertical="center"/>
      <protection hidden="1"/>
    </xf>
    <xf numFmtId="0" fontId="58" fillId="0" borderId="18" xfId="0" applyFont="1" applyBorder="1" applyAlignment="1" applyProtection="1">
      <alignment horizontal="center" vertical="center" wrapText="1"/>
      <protection locked="0"/>
    </xf>
    <xf numFmtId="0" fontId="58" fillId="0" borderId="24" xfId="0" applyFont="1" applyBorder="1" applyAlignment="1">
      <alignment horizontal="center" vertical="center" wrapText="1"/>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xf>
    <xf numFmtId="0" fontId="0" fillId="0" borderId="27"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8" xfId="0" applyBorder="1" applyAlignment="1">
      <alignment horizontal="center"/>
    </xf>
    <xf numFmtId="0" fontId="0" fillId="0" borderId="33" xfId="0" applyBorder="1" applyAlignment="1">
      <alignment horizontal="center"/>
    </xf>
    <xf numFmtId="0" fontId="59" fillId="15" borderId="18" xfId="0" applyFont="1" applyFill="1" applyBorder="1" applyAlignment="1" applyProtection="1">
      <alignment horizontal="center" vertical="center" wrapText="1"/>
      <protection hidden="1"/>
    </xf>
    <xf numFmtId="0" fontId="58" fillId="3" borderId="23" xfId="0" applyFont="1" applyFill="1" applyBorder="1" applyAlignment="1" applyProtection="1">
      <alignment horizontal="center" vertical="center" wrapText="1"/>
      <protection hidden="1"/>
    </xf>
    <xf numFmtId="0" fontId="58" fillId="3" borderId="19" xfId="0" applyFont="1" applyFill="1" applyBorder="1" applyAlignment="1" applyProtection="1">
      <alignment horizontal="center" vertical="center" wrapText="1"/>
      <protection hidden="1"/>
    </xf>
    <xf numFmtId="0" fontId="59" fillId="15" borderId="23" xfId="0" applyFont="1" applyFill="1" applyBorder="1" applyAlignment="1" applyProtection="1">
      <alignment horizontal="center" vertical="center" wrapText="1"/>
      <protection hidden="1"/>
    </xf>
    <xf numFmtId="0" fontId="59" fillId="15" borderId="24" xfId="0" applyFont="1" applyFill="1" applyBorder="1" applyAlignment="1" applyProtection="1">
      <alignment horizontal="center" vertical="center" wrapText="1"/>
      <protection hidden="1"/>
    </xf>
    <xf numFmtId="0" fontId="58" fillId="0" borderId="24" xfId="0" applyFont="1" applyBorder="1" applyAlignment="1">
      <alignment horizontal="center" vertical="center" wrapText="1"/>
    </xf>
    <xf numFmtId="0" fontId="58" fillId="0" borderId="19" xfId="0" applyFont="1" applyBorder="1" applyAlignment="1">
      <alignment horizontal="center" vertical="center" wrapText="1"/>
    </xf>
    <xf numFmtId="9" fontId="58" fillId="0" borderId="23" xfId="53" applyFont="1" applyBorder="1" applyAlignment="1" applyProtection="1">
      <alignment horizontal="center" vertical="center" wrapText="1"/>
      <protection locked="0"/>
    </xf>
    <xf numFmtId="9" fontId="58" fillId="0" borderId="24" xfId="53" applyFont="1" applyBorder="1" applyAlignment="1" applyProtection="1">
      <alignment horizontal="center" vertical="center" wrapText="1"/>
      <protection locked="0"/>
    </xf>
    <xf numFmtId="9" fontId="58" fillId="0" borderId="19" xfId="53" applyFont="1" applyBorder="1" applyAlignment="1" applyProtection="1">
      <alignment horizontal="center" vertical="center" wrapText="1"/>
      <protection locked="0"/>
    </xf>
    <xf numFmtId="9" fontId="58" fillId="3" borderId="24" xfId="53" applyFont="1" applyFill="1" applyBorder="1" applyAlignment="1" applyProtection="1">
      <alignment horizontal="center" vertical="center" wrapText="1"/>
      <protection hidden="1"/>
    </xf>
    <xf numFmtId="0" fontId="58" fillId="0" borderId="24" xfId="0" applyFont="1" applyBorder="1" applyAlignment="1" applyProtection="1">
      <alignment horizontal="center" vertical="center" wrapText="1"/>
      <protection locked="0"/>
    </xf>
    <xf numFmtId="0" fontId="58" fillId="0" borderId="18" xfId="0" applyFont="1" applyBorder="1" applyAlignment="1" applyProtection="1">
      <alignment horizontal="center" vertical="center" wrapText="1"/>
      <protection locked="0"/>
    </xf>
    <xf numFmtId="0" fontId="58" fillId="0" borderId="23" xfId="0" applyFont="1" applyBorder="1" applyAlignment="1" applyProtection="1">
      <alignment horizontal="center" vertical="center" wrapText="1"/>
      <protection locked="0"/>
    </xf>
    <xf numFmtId="0" fontId="58" fillId="0" borderId="19" xfId="0" applyFont="1" applyBorder="1" applyAlignment="1" applyProtection="1">
      <alignment horizontal="center" vertical="center" wrapText="1"/>
      <protection locked="0"/>
    </xf>
    <xf numFmtId="9" fontId="58" fillId="3" borderId="19" xfId="53" applyFont="1" applyFill="1" applyBorder="1" applyAlignment="1" applyProtection="1">
      <alignment horizontal="center" vertical="center" wrapText="1"/>
      <protection hidden="1"/>
    </xf>
    <xf numFmtId="0" fontId="58" fillId="0" borderId="23" xfId="0" applyFont="1" applyBorder="1" applyAlignment="1" applyProtection="1">
      <alignment horizontal="left" vertical="center" wrapText="1"/>
      <protection locked="0"/>
    </xf>
    <xf numFmtId="0" fontId="58" fillId="0" borderId="24" xfId="0" applyFont="1" applyBorder="1" applyAlignment="1" applyProtection="1">
      <alignment horizontal="left" vertical="center" wrapText="1"/>
      <protection locked="0"/>
    </xf>
    <xf numFmtId="0" fontId="58" fillId="0" borderId="19" xfId="0" applyFont="1" applyBorder="1" applyAlignment="1" applyProtection="1">
      <alignment horizontal="left" vertical="center" wrapText="1"/>
      <protection locked="0"/>
    </xf>
    <xf numFmtId="0" fontId="59" fillId="15" borderId="19" xfId="0" applyFont="1" applyFill="1" applyBorder="1" applyAlignment="1" applyProtection="1">
      <alignment horizontal="center" vertical="center" wrapText="1"/>
      <protection hidden="1"/>
    </xf>
    <xf numFmtId="0" fontId="58" fillId="0" borderId="23" xfId="0" applyFont="1" applyBorder="1" applyAlignment="1">
      <alignment horizontal="center" vertical="center" wrapText="1"/>
    </xf>
    <xf numFmtId="0" fontId="57" fillId="0" borderId="34" xfId="0" applyFont="1" applyBorder="1" applyAlignment="1">
      <alignment horizontal="center" vertical="center"/>
    </xf>
    <xf numFmtId="0" fontId="57"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57" fillId="0" borderId="40"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14" fontId="0" fillId="0" borderId="41" xfId="0" applyNumberFormat="1" applyBorder="1" applyAlignment="1">
      <alignment horizontal="center" vertical="center"/>
    </xf>
    <xf numFmtId="0" fontId="57"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79" fillId="0" borderId="36" xfId="0" applyFont="1" applyBorder="1" applyAlignment="1">
      <alignment horizontal="center" vertical="center"/>
    </xf>
    <xf numFmtId="0" fontId="79" fillId="0" borderId="27" xfId="0" applyFont="1" applyBorder="1" applyAlignment="1">
      <alignment horizontal="center" vertical="center"/>
    </xf>
    <xf numFmtId="0" fontId="79" fillId="0" borderId="30" xfId="0" applyFont="1" applyBorder="1" applyAlignment="1">
      <alignment horizontal="center" vertical="center"/>
    </xf>
    <xf numFmtId="0" fontId="79" fillId="0" borderId="46" xfId="0" applyFont="1" applyBorder="1" applyAlignment="1">
      <alignment horizontal="center" vertical="center"/>
    </xf>
    <xf numFmtId="0" fontId="79" fillId="0" borderId="0" xfId="0" applyFont="1" applyBorder="1" applyAlignment="1">
      <alignment horizontal="center" vertical="center"/>
    </xf>
    <xf numFmtId="0" fontId="79" fillId="0" borderId="31" xfId="0" applyFont="1" applyBorder="1" applyAlignment="1">
      <alignment horizontal="center" vertical="center"/>
    </xf>
    <xf numFmtId="0" fontId="79" fillId="0" borderId="44" xfId="0" applyFont="1" applyBorder="1" applyAlignment="1">
      <alignment horizontal="center" vertical="center"/>
    </xf>
    <xf numFmtId="0" fontId="79" fillId="0" borderId="28" xfId="0" applyFont="1" applyBorder="1" applyAlignment="1">
      <alignment horizontal="center" vertical="center"/>
    </xf>
    <xf numFmtId="0" fontId="79" fillId="0" borderId="33" xfId="0" applyFont="1" applyBorder="1" applyAlignment="1">
      <alignment horizontal="center" vertical="center"/>
    </xf>
    <xf numFmtId="0" fontId="58" fillId="0" borderId="18" xfId="0" applyFont="1" applyBorder="1" applyAlignment="1" applyProtection="1">
      <alignment horizontal="center" vertical="center"/>
      <protection locked="0"/>
    </xf>
    <xf numFmtId="0" fontId="58" fillId="0" borderId="23" xfId="0" applyFont="1" applyBorder="1" applyAlignment="1" applyProtection="1">
      <alignment horizontal="center" vertical="center"/>
      <protection locked="0"/>
    </xf>
    <xf numFmtId="0" fontId="58" fillId="0" borderId="24" xfId="0" applyFont="1" applyBorder="1" applyAlignment="1" applyProtection="1">
      <alignment horizontal="center" vertical="center"/>
      <protection locked="0"/>
    </xf>
    <xf numFmtId="9" fontId="58" fillId="3" borderId="23" xfId="0" applyNumberFormat="1" applyFont="1" applyFill="1" applyBorder="1" applyAlignment="1" applyProtection="1">
      <alignment horizontal="center" vertical="center"/>
      <protection hidden="1"/>
    </xf>
    <xf numFmtId="9" fontId="58" fillId="3" borderId="24" xfId="0" applyNumberFormat="1" applyFont="1" applyFill="1" applyBorder="1" applyAlignment="1" applyProtection="1">
      <alignment horizontal="center" vertical="center"/>
      <protection hidden="1"/>
    </xf>
    <xf numFmtId="164" fontId="58" fillId="3" borderId="23" xfId="0" applyNumberFormat="1" applyFont="1" applyFill="1" applyBorder="1" applyAlignment="1" applyProtection="1">
      <alignment horizontal="center" vertical="center"/>
      <protection hidden="1"/>
    </xf>
    <xf numFmtId="164" fontId="58" fillId="3" borderId="24" xfId="0" applyNumberFormat="1" applyFont="1" applyFill="1" applyBorder="1" applyAlignment="1" applyProtection="1">
      <alignment horizontal="center" vertical="center"/>
      <protection hidden="1"/>
    </xf>
    <xf numFmtId="164" fontId="58" fillId="3" borderId="23" xfId="53" applyNumberFormat="1" applyFont="1" applyFill="1" applyBorder="1" applyAlignment="1" applyProtection="1">
      <alignment horizontal="center" vertical="center"/>
      <protection hidden="1"/>
    </xf>
    <xf numFmtId="164" fontId="58" fillId="3" borderId="24" xfId="53" applyNumberFormat="1" applyFont="1" applyFill="1" applyBorder="1" applyAlignment="1" applyProtection="1">
      <alignment horizontal="center" vertical="center"/>
      <protection hidden="1"/>
    </xf>
    <xf numFmtId="0" fontId="58" fillId="3" borderId="29" xfId="0" applyFont="1" applyFill="1" applyBorder="1" applyAlignment="1" applyProtection="1">
      <alignment horizontal="center" vertical="center"/>
      <protection hidden="1"/>
    </xf>
    <xf numFmtId="0" fontId="58" fillId="3" borderId="27" xfId="0" applyFont="1" applyFill="1" applyBorder="1" applyAlignment="1" applyProtection="1">
      <alignment horizontal="center" vertical="center"/>
      <protection hidden="1"/>
    </xf>
    <xf numFmtId="0" fontId="58" fillId="3" borderId="25" xfId="0" applyFont="1" applyFill="1" applyBorder="1" applyAlignment="1" applyProtection="1">
      <alignment horizontal="center" vertical="center"/>
      <protection hidden="1"/>
    </xf>
    <xf numFmtId="0" fontId="58" fillId="3" borderId="0" xfId="0" applyFont="1" applyFill="1" applyBorder="1" applyAlignment="1" applyProtection="1">
      <alignment horizontal="center" vertical="center"/>
      <protection hidden="1"/>
    </xf>
    <xf numFmtId="9" fontId="58" fillId="3" borderId="23" xfId="53" applyFont="1" applyFill="1" applyBorder="1" applyAlignment="1" applyProtection="1">
      <alignment horizontal="center" vertical="center" wrapText="1"/>
      <protection hidden="1"/>
    </xf>
    <xf numFmtId="0" fontId="58" fillId="3" borderId="24" xfId="0" applyFont="1" applyFill="1" applyBorder="1" applyAlignment="1" applyProtection="1">
      <alignment horizontal="center" vertical="center" wrapText="1"/>
      <protection hidden="1"/>
    </xf>
    <xf numFmtId="0" fontId="0" fillId="0" borderId="23" xfId="0" applyBorder="1" applyAlignment="1">
      <alignment horizontal="center" vertical="center"/>
    </xf>
    <xf numFmtId="0" fontId="0" fillId="0" borderId="19" xfId="0" applyBorder="1" applyAlignment="1">
      <alignment horizontal="center" vertical="center"/>
    </xf>
    <xf numFmtId="0" fontId="3" fillId="15" borderId="29" xfId="0" applyFont="1" applyFill="1" applyBorder="1" applyAlignment="1" applyProtection="1">
      <alignment horizontal="center" vertical="center" wrapText="1"/>
      <protection hidden="1"/>
    </xf>
    <xf numFmtId="0" fontId="3" fillId="15" borderId="37" xfId="0" applyFont="1" applyFill="1" applyBorder="1" applyAlignment="1" applyProtection="1">
      <alignment horizontal="center" vertical="center" wrapText="1"/>
      <protection hidden="1"/>
    </xf>
    <xf numFmtId="0" fontId="3" fillId="15" borderId="32" xfId="0" applyFont="1" applyFill="1" applyBorder="1" applyAlignment="1" applyProtection="1">
      <alignment horizontal="center" vertical="center" wrapText="1"/>
      <protection hidden="1"/>
    </xf>
    <xf numFmtId="0" fontId="3" fillId="15" borderId="45" xfId="0" applyFont="1" applyFill="1" applyBorder="1" applyAlignment="1" applyProtection="1">
      <alignment horizontal="center" vertical="center" wrapText="1"/>
      <protection hidden="1"/>
    </xf>
    <xf numFmtId="0" fontId="75" fillId="0" borderId="22" xfId="0" applyFont="1" applyBorder="1" applyAlignment="1" applyProtection="1">
      <alignment horizontal="center" vertical="center"/>
      <protection locked="0"/>
    </xf>
    <xf numFmtId="0" fontId="75" fillId="0" borderId="47" xfId="0" applyFont="1" applyBorder="1" applyAlignment="1" applyProtection="1">
      <alignment horizontal="center" vertical="center"/>
      <protection locked="0"/>
    </xf>
    <xf numFmtId="0" fontId="75" fillId="0" borderId="20" xfId="0" applyFont="1" applyBorder="1" applyAlignment="1" applyProtection="1">
      <alignment horizontal="center" vertical="center"/>
      <protection locked="0"/>
    </xf>
    <xf numFmtId="0" fontId="75" fillId="3" borderId="22" xfId="0" applyFont="1" applyFill="1" applyBorder="1" applyAlignment="1" applyProtection="1">
      <alignment horizontal="center" vertical="center" wrapText="1"/>
      <protection hidden="1"/>
    </xf>
    <xf numFmtId="0" fontId="75" fillId="3" borderId="47" xfId="0" applyFont="1" applyFill="1" applyBorder="1" applyAlignment="1" applyProtection="1">
      <alignment horizontal="center" vertical="center" wrapText="1"/>
      <protection hidden="1"/>
    </xf>
    <xf numFmtId="0" fontId="75" fillId="3" borderId="20" xfId="0" applyFont="1" applyFill="1" applyBorder="1" applyAlignment="1" applyProtection="1">
      <alignment horizontal="center" vertical="center" wrapText="1"/>
      <protection hidden="1"/>
    </xf>
    <xf numFmtId="0" fontId="3" fillId="15" borderId="22" xfId="0" applyFont="1" applyFill="1" applyBorder="1" applyAlignment="1" applyProtection="1">
      <alignment horizontal="center" vertical="center" wrapText="1"/>
      <protection hidden="1"/>
    </xf>
    <xf numFmtId="0" fontId="3" fillId="15" borderId="47" xfId="0" applyFont="1" applyFill="1" applyBorder="1" applyAlignment="1" applyProtection="1">
      <alignment horizontal="center" vertical="center" wrapText="1"/>
      <protection hidden="1"/>
    </xf>
    <xf numFmtId="0" fontId="3" fillId="15" borderId="20" xfId="0" applyFont="1" applyFill="1" applyBorder="1" applyAlignment="1" applyProtection="1">
      <alignment horizontal="center" vertical="center" wrapText="1"/>
      <protection hidden="1"/>
    </xf>
    <xf numFmtId="0" fontId="3" fillId="15" borderId="18" xfId="0" applyFont="1" applyFill="1" applyBorder="1" applyAlignment="1" applyProtection="1">
      <alignment horizontal="center" vertical="center" wrapText="1"/>
      <protection hidden="1"/>
    </xf>
    <xf numFmtId="0" fontId="58" fillId="0" borderId="19" xfId="0" applyFont="1" applyBorder="1" applyAlignment="1" applyProtection="1">
      <alignment horizontal="center" vertical="center"/>
      <protection locked="0"/>
    </xf>
    <xf numFmtId="0" fontId="3" fillId="15" borderId="48" xfId="0" applyFont="1" applyFill="1" applyBorder="1" applyAlignment="1" applyProtection="1">
      <alignment horizontal="center" vertical="center" wrapText="1"/>
      <protection hidden="1"/>
    </xf>
    <xf numFmtId="0" fontId="3" fillId="15" borderId="49" xfId="0" applyFont="1" applyFill="1" applyBorder="1" applyAlignment="1" applyProtection="1">
      <alignment horizontal="center" vertical="center" wrapText="1"/>
      <protection hidden="1"/>
    </xf>
    <xf numFmtId="0" fontId="3" fillId="15" borderId="50" xfId="0" applyFont="1" applyFill="1" applyBorder="1" applyAlignment="1" applyProtection="1">
      <alignment horizontal="center" vertical="center" wrapText="1"/>
      <protection hidden="1"/>
    </xf>
    <xf numFmtId="0" fontId="3" fillId="15" borderId="51" xfId="0" applyFont="1" applyFill="1" applyBorder="1" applyAlignment="1" applyProtection="1">
      <alignment horizontal="center" vertical="center" wrapText="1"/>
      <protection hidden="1"/>
    </xf>
    <xf numFmtId="0" fontId="59" fillId="15" borderId="48" xfId="0" applyFont="1" applyFill="1" applyBorder="1" applyAlignment="1" applyProtection="1">
      <alignment horizontal="center" vertical="center"/>
      <protection hidden="1"/>
    </xf>
    <xf numFmtId="0" fontId="59" fillId="15" borderId="49" xfId="0" applyFont="1" applyFill="1" applyBorder="1" applyAlignment="1" applyProtection="1">
      <alignment horizontal="center" vertical="center"/>
      <protection hidden="1"/>
    </xf>
    <xf numFmtId="0" fontId="59" fillId="15" borderId="50" xfId="0" applyFont="1" applyFill="1" applyBorder="1" applyAlignment="1" applyProtection="1">
      <alignment horizontal="center" vertical="center"/>
      <protection hidden="1"/>
    </xf>
    <xf numFmtId="0" fontId="59" fillId="15" borderId="51" xfId="0" applyFont="1" applyFill="1" applyBorder="1" applyAlignment="1" applyProtection="1">
      <alignment horizontal="center" vertical="center"/>
      <protection hidden="1"/>
    </xf>
    <xf numFmtId="0" fontId="59" fillId="15" borderId="48" xfId="0" applyFont="1" applyFill="1" applyBorder="1" applyAlignment="1" applyProtection="1">
      <alignment horizontal="center" vertical="center" wrapText="1"/>
      <protection hidden="1"/>
    </xf>
    <xf numFmtId="0" fontId="59" fillId="15" borderId="49" xfId="0" applyFont="1" applyFill="1" applyBorder="1" applyAlignment="1" applyProtection="1">
      <alignment horizontal="center" vertical="center" wrapText="1"/>
      <protection hidden="1"/>
    </xf>
    <xf numFmtId="0" fontId="59" fillId="15" borderId="50" xfId="0" applyFont="1" applyFill="1" applyBorder="1" applyAlignment="1" applyProtection="1">
      <alignment horizontal="center" vertical="center" wrapText="1"/>
      <protection hidden="1"/>
    </xf>
    <xf numFmtId="0" fontId="59" fillId="15" borderId="51" xfId="0" applyFont="1" applyFill="1" applyBorder="1" applyAlignment="1" applyProtection="1">
      <alignment horizontal="center" vertical="center" wrapText="1"/>
      <protection hidden="1"/>
    </xf>
    <xf numFmtId="0" fontId="3" fillId="15" borderId="23" xfId="0" applyFont="1" applyFill="1" applyBorder="1" applyAlignment="1" applyProtection="1">
      <alignment horizontal="center" vertical="center" wrapText="1"/>
      <protection hidden="1"/>
    </xf>
    <xf numFmtId="0" fontId="3" fillId="15" borderId="24" xfId="0" applyFont="1" applyFill="1" applyBorder="1" applyAlignment="1" applyProtection="1">
      <alignment horizontal="center" vertical="center" wrapText="1"/>
      <protection hidden="1"/>
    </xf>
    <xf numFmtId="0" fontId="3" fillId="15" borderId="19" xfId="0" applyFont="1" applyFill="1" applyBorder="1" applyAlignment="1" applyProtection="1">
      <alignment horizontal="center" vertical="center" wrapText="1"/>
      <protection hidden="1"/>
    </xf>
    <xf numFmtId="0" fontId="58" fillId="3" borderId="32" xfId="0" applyFont="1" applyFill="1" applyBorder="1" applyAlignment="1" applyProtection="1">
      <alignment horizontal="center" vertical="center"/>
      <protection hidden="1"/>
    </xf>
    <xf numFmtId="0" fontId="58" fillId="3" borderId="28" xfId="0" applyFont="1" applyFill="1" applyBorder="1" applyAlignment="1" applyProtection="1">
      <alignment horizontal="center" vertical="center"/>
      <protection hidden="1"/>
    </xf>
    <xf numFmtId="0" fontId="3" fillId="15" borderId="25" xfId="0" applyFont="1" applyFill="1" applyBorder="1" applyAlignment="1" applyProtection="1">
      <alignment horizontal="center" vertical="center" wrapText="1"/>
      <protection hidden="1"/>
    </xf>
    <xf numFmtId="0" fontId="59" fillId="15" borderId="22" xfId="0" applyFont="1" applyFill="1" applyBorder="1" applyAlignment="1" applyProtection="1">
      <alignment horizontal="center" vertical="center"/>
      <protection hidden="1"/>
    </xf>
    <xf numFmtId="0" fontId="59" fillId="15" borderId="47" xfId="0" applyFont="1" applyFill="1" applyBorder="1" applyAlignment="1" applyProtection="1">
      <alignment horizontal="center" vertical="center"/>
      <protection hidden="1"/>
    </xf>
    <xf numFmtId="0" fontId="59" fillId="15" borderId="20" xfId="0" applyFont="1" applyFill="1" applyBorder="1" applyAlignment="1" applyProtection="1">
      <alignment horizontal="center" vertical="center"/>
      <protection hidden="1"/>
    </xf>
    <xf numFmtId="164" fontId="58" fillId="3" borderId="19" xfId="0" applyNumberFormat="1" applyFont="1" applyFill="1" applyBorder="1" applyAlignment="1" applyProtection="1">
      <alignment horizontal="center" vertical="center"/>
      <protection hidden="1"/>
    </xf>
    <xf numFmtId="0" fontId="58" fillId="3" borderId="23" xfId="0" applyNumberFormat="1" applyFont="1" applyFill="1" applyBorder="1" applyAlignment="1" applyProtection="1">
      <alignment horizontal="center" vertical="center"/>
      <protection hidden="1"/>
    </xf>
    <xf numFmtId="0" fontId="58" fillId="3" borderId="24" xfId="0" applyNumberFormat="1" applyFont="1" applyFill="1" applyBorder="1" applyAlignment="1" applyProtection="1">
      <alignment horizontal="center" vertical="center"/>
      <protection hidden="1"/>
    </xf>
    <xf numFmtId="0" fontId="58" fillId="3" borderId="19" xfId="0" applyNumberFormat="1" applyFont="1" applyFill="1" applyBorder="1" applyAlignment="1" applyProtection="1">
      <alignment horizontal="center" vertical="center"/>
      <protection hidden="1"/>
    </xf>
    <xf numFmtId="9" fontId="58" fillId="3" borderId="19" xfId="0" applyNumberFormat="1" applyFont="1" applyFill="1" applyBorder="1" applyAlignment="1" applyProtection="1">
      <alignment horizontal="center" vertical="center"/>
      <protection hidden="1"/>
    </xf>
    <xf numFmtId="0" fontId="3" fillId="15" borderId="26" xfId="0" applyFont="1" applyFill="1" applyBorder="1" applyAlignment="1" applyProtection="1">
      <alignment horizontal="center" vertical="center" wrapText="1"/>
      <protection hidden="1"/>
    </xf>
    <xf numFmtId="164" fontId="58" fillId="3" borderId="19" xfId="53" applyNumberFormat="1" applyFont="1" applyFill="1" applyBorder="1" applyAlignment="1" applyProtection="1">
      <alignment horizontal="center" vertical="center"/>
      <protection hidden="1"/>
    </xf>
    <xf numFmtId="0" fontId="59" fillId="0" borderId="18" xfId="0" applyFont="1" applyBorder="1" applyAlignment="1">
      <alignment horizontal="center" vertical="center"/>
    </xf>
    <xf numFmtId="0" fontId="59" fillId="0" borderId="0" xfId="0" applyFont="1" applyAlignment="1">
      <alignment horizontal="center"/>
    </xf>
    <xf numFmtId="0" fontId="59" fillId="0" borderId="0" xfId="0" applyFont="1" applyAlignment="1">
      <alignment horizontal="left"/>
    </xf>
    <xf numFmtId="0" fontId="58" fillId="0" borderId="0" xfId="0" applyFont="1" applyAlignment="1">
      <alignment horizontal="left"/>
    </xf>
    <xf numFmtId="0" fontId="80" fillId="8" borderId="0" xfId="0" applyFont="1" applyFill="1" applyAlignment="1">
      <alignment horizontal="center" vertical="center" wrapText="1" readingOrder="1"/>
    </xf>
    <xf numFmtId="0" fontId="63" fillId="40" borderId="52" xfId="0" applyFont="1" applyFill="1" applyBorder="1" applyAlignment="1">
      <alignment horizontal="left" wrapText="1" readingOrder="1"/>
    </xf>
    <xf numFmtId="0" fontId="63" fillId="40" borderId="53" xfId="0" applyFont="1" applyFill="1" applyBorder="1" applyAlignment="1">
      <alignment horizontal="left" wrapText="1" readingOrder="1"/>
    </xf>
    <xf numFmtId="0" fontId="61" fillId="35" borderId="54" xfId="0" applyFont="1" applyFill="1" applyBorder="1" applyAlignment="1">
      <alignment horizontal="center" vertical="center" wrapText="1" readingOrder="1"/>
    </xf>
    <xf numFmtId="0" fontId="61" fillId="35" borderId="55" xfId="0" applyFont="1" applyFill="1" applyBorder="1" applyAlignment="1">
      <alignment horizontal="center" vertical="center" wrapText="1" readingOrder="1"/>
    </xf>
    <xf numFmtId="0" fontId="63" fillId="35" borderId="52" xfId="0" applyFont="1" applyFill="1" applyBorder="1" applyAlignment="1">
      <alignment horizontal="left" wrapText="1" readingOrder="1"/>
    </xf>
    <xf numFmtId="0" fontId="63" fillId="35" borderId="53" xfId="0" applyFont="1" applyFill="1" applyBorder="1" applyAlignment="1">
      <alignment horizontal="left" wrapText="1" readingOrder="1"/>
    </xf>
    <xf numFmtId="0" fontId="63" fillId="41" borderId="52" xfId="0" applyFont="1" applyFill="1" applyBorder="1" applyAlignment="1">
      <alignment horizontal="left" wrapText="1" readingOrder="1"/>
    </xf>
    <xf numFmtId="0" fontId="63" fillId="41" borderId="53" xfId="0" applyFont="1" applyFill="1" applyBorder="1" applyAlignment="1">
      <alignment horizontal="left" wrapText="1" readingOrder="1"/>
    </xf>
    <xf numFmtId="0" fontId="63" fillId="42" borderId="52" xfId="0" applyFont="1" applyFill="1" applyBorder="1" applyAlignment="1">
      <alignment horizontal="left" wrapText="1" readingOrder="1"/>
    </xf>
    <xf numFmtId="0" fontId="63" fillId="42" borderId="53" xfId="0" applyFont="1" applyFill="1" applyBorder="1" applyAlignment="1">
      <alignment horizontal="left" wrapText="1" readingOrder="1"/>
    </xf>
    <xf numFmtId="0" fontId="81" fillId="42" borderId="55" xfId="0" applyFont="1" applyFill="1" applyBorder="1" applyAlignment="1">
      <alignment horizontal="center" vertical="center" wrapText="1" readingOrder="1"/>
    </xf>
    <xf numFmtId="0" fontId="81" fillId="42" borderId="56" xfId="0" applyFont="1" applyFill="1" applyBorder="1" applyAlignment="1">
      <alignment horizontal="center" vertical="center" wrapText="1" readingOrder="1"/>
    </xf>
    <xf numFmtId="0" fontId="61" fillId="41" borderId="54" xfId="0" applyFont="1" applyFill="1" applyBorder="1" applyAlignment="1">
      <alignment horizontal="center" vertical="center" wrapText="1" readingOrder="1"/>
    </xf>
    <xf numFmtId="0" fontId="61" fillId="41" borderId="56" xfId="0" applyFont="1" applyFill="1" applyBorder="1" applyAlignment="1">
      <alignment horizontal="center" vertical="center" wrapText="1" readingOrder="1"/>
    </xf>
    <xf numFmtId="0" fontId="61" fillId="40" borderId="54" xfId="0" applyFont="1" applyFill="1" applyBorder="1" applyAlignment="1">
      <alignment horizontal="center" vertical="center" wrapText="1" readingOrder="1"/>
    </xf>
    <xf numFmtId="0" fontId="61" fillId="40" borderId="56" xfId="0" applyFont="1" applyFill="1" applyBorder="1" applyAlignment="1">
      <alignment horizontal="center" vertical="center" wrapText="1" readingOrder="1"/>
    </xf>
    <xf numFmtId="0" fontId="74" fillId="0" borderId="0" xfId="0" applyFont="1" applyAlignment="1">
      <alignment horizontal="center"/>
    </xf>
    <xf numFmtId="0" fontId="58" fillId="0" borderId="0" xfId="0" applyFont="1" applyAlignment="1">
      <alignment horizontal="center"/>
    </xf>
    <xf numFmtId="0" fontId="63" fillId="0" borderId="0" xfId="0" applyFont="1" applyAlignment="1">
      <alignment horizontal="left" wrapText="1" readingOrder="1"/>
    </xf>
    <xf numFmtId="0" fontId="80" fillId="43" borderId="0" xfId="0" applyFont="1" applyFill="1" applyAlignment="1">
      <alignment horizontal="center" vertical="center" wrapText="1" readingOrder="1"/>
    </xf>
    <xf numFmtId="0" fontId="80" fillId="44" borderId="57" xfId="0" applyFont="1" applyFill="1" applyBorder="1" applyAlignment="1">
      <alignment horizontal="center" vertical="center" textRotation="90" wrapText="1" readingOrder="1"/>
    </xf>
    <xf numFmtId="0" fontId="57" fillId="0" borderId="0" xfId="0" applyFont="1" applyAlignment="1">
      <alignment horizontal="left"/>
    </xf>
    <xf numFmtId="0" fontId="0" fillId="0" borderId="0" xfId="0" applyAlignment="1">
      <alignment horizontal="left"/>
    </xf>
    <xf numFmtId="0" fontId="66" fillId="8" borderId="10" xfId="0" applyFont="1" applyFill="1" applyBorder="1" applyAlignment="1">
      <alignment horizontal="center" vertical="center" wrapText="1" readingOrder="1"/>
    </xf>
    <xf numFmtId="0" fontId="61" fillId="0" borderId="10" xfId="0" applyFont="1" applyBorder="1" applyAlignment="1">
      <alignment horizontal="center" vertical="center" wrapText="1" readingOrder="1"/>
    </xf>
    <xf numFmtId="0" fontId="59" fillId="0" borderId="10" xfId="0" applyFont="1" applyBorder="1" applyAlignment="1">
      <alignment horizontal="center" vertical="center"/>
    </xf>
    <xf numFmtId="0" fontId="59" fillId="39" borderId="10" xfId="0" applyFont="1" applyFill="1" applyBorder="1" applyAlignment="1">
      <alignment horizontal="center" vertical="center" wrapText="1"/>
    </xf>
    <xf numFmtId="0" fontId="82" fillId="39" borderId="10" xfId="0" applyFont="1" applyFill="1" applyBorder="1" applyAlignment="1">
      <alignment horizontal="center" vertical="center" wrapText="1"/>
    </xf>
    <xf numFmtId="0" fontId="83" fillId="39"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58" fillId="0" borderId="10" xfId="0" applyFont="1" applyBorder="1" applyAlignment="1">
      <alignment vertical="center"/>
    </xf>
    <xf numFmtId="0" fontId="59" fillId="0" borderId="10" xfId="0" applyFont="1" applyBorder="1" applyAlignment="1">
      <alignment vertical="center" wrapText="1"/>
    </xf>
    <xf numFmtId="0" fontId="59" fillId="0" borderId="10" xfId="0" applyFont="1" applyBorder="1" applyAlignment="1">
      <alignment vertical="center"/>
    </xf>
    <xf numFmtId="0" fontId="59" fillId="0" borderId="10" xfId="0" applyFont="1" applyBorder="1" applyAlignment="1">
      <alignment horizontal="left" vertical="center"/>
    </xf>
    <xf numFmtId="0" fontId="57" fillId="2" borderId="10" xfId="0" applyFont="1" applyFill="1" applyBorder="1" applyAlignment="1">
      <alignment horizontal="center"/>
    </xf>
    <xf numFmtId="0" fontId="0" fillId="0" borderId="10" xfId="0" applyBorder="1" applyAlignment="1">
      <alignment horizontal="center"/>
    </xf>
    <xf numFmtId="0" fontId="0" fillId="2" borderId="10" xfId="0" applyFill="1" applyBorder="1" applyAlignment="1">
      <alignment horizontal="center"/>
    </xf>
    <xf numFmtId="0" fontId="0" fillId="2" borderId="10" xfId="0" applyFill="1" applyBorder="1" applyAlignment="1">
      <alignment horizontal="center" wrapText="1"/>
    </xf>
    <xf numFmtId="0" fontId="76" fillId="2" borderId="10" xfId="0" applyFont="1" applyFill="1" applyBorder="1" applyAlignment="1">
      <alignment horizontal="center" vertical="center" wrapText="1"/>
    </xf>
    <xf numFmtId="0" fontId="76" fillId="45" borderId="10" xfId="0" applyFont="1" applyFill="1" applyBorder="1" applyAlignment="1">
      <alignment horizontal="center" vertical="center"/>
    </xf>
    <xf numFmtId="0" fontId="76" fillId="2" borderId="10" xfId="0" applyFont="1" applyFill="1" applyBorder="1" applyAlignment="1">
      <alignment horizontal="center" vertical="center"/>
    </xf>
    <xf numFmtId="0" fontId="58" fillId="0" borderId="0"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0" xfId="0" applyFont="1" applyBorder="1" applyAlignment="1">
      <alignment horizontal="center" vertical="center" wrapText="1"/>
    </xf>
    <xf numFmtId="0" fontId="3" fillId="15" borderId="23" xfId="0" applyFont="1" applyFill="1" applyBorder="1" applyAlignment="1" applyProtection="1">
      <alignment horizontal="center" vertical="center" textRotation="90" wrapText="1"/>
      <protection hidden="1"/>
    </xf>
    <xf numFmtId="0" fontId="58" fillId="0" borderId="48" xfId="0" applyFont="1" applyBorder="1" applyAlignment="1" applyProtection="1">
      <alignment horizontal="center" vertical="center" wrapText="1"/>
      <protection locked="0"/>
    </xf>
    <xf numFmtId="0" fontId="58" fillId="0" borderId="49" xfId="0" applyFont="1" applyBorder="1" applyAlignment="1" applyProtection="1">
      <alignment horizontal="center" vertical="center" wrapText="1"/>
      <protection locked="0"/>
    </xf>
    <xf numFmtId="0" fontId="58" fillId="0" borderId="51" xfId="0" applyFont="1" applyBorder="1" applyAlignment="1" applyProtection="1">
      <alignment horizontal="center" vertical="center" wrapText="1"/>
      <protection locked="0"/>
    </xf>
    <xf numFmtId="0" fontId="58" fillId="3" borderId="37" xfId="0" applyFont="1" applyFill="1" applyBorder="1" applyAlignment="1" applyProtection="1">
      <alignment horizontal="center" vertical="center"/>
      <protection hidden="1"/>
    </xf>
    <xf numFmtId="0" fontId="58" fillId="3" borderId="26" xfId="0" applyFont="1" applyFill="1" applyBorder="1" applyAlignment="1" applyProtection="1">
      <alignment horizontal="center" vertical="center"/>
      <protection hidden="1"/>
    </xf>
    <xf numFmtId="0" fontId="58" fillId="3" borderId="45" xfId="0" applyFont="1" applyFill="1" applyBorder="1" applyAlignment="1" applyProtection="1">
      <alignment horizontal="center" vertical="center"/>
      <protection hidden="1"/>
    </xf>
    <xf numFmtId="9" fontId="58" fillId="0" borderId="18" xfId="53" applyFont="1" applyFill="1" applyBorder="1" applyAlignment="1" applyProtection="1">
      <alignment horizontal="center" vertical="center" wrapText="1"/>
      <protection hidden="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1">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6600"/>
        </patternFill>
      </fill>
    </dxf>
    <dxf>
      <fill>
        <patternFill patternType="solid">
          <bgColor rgb="FFFFFF00"/>
        </patternFill>
      </fill>
    </dxf>
    <dxf>
      <fill>
        <patternFill>
          <bgColor rgb="FF9ECA8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rgb="FFFF0000"/>
        </patternFill>
      </fill>
    </dxf>
    <dxf>
      <fill>
        <patternFill>
          <bgColor rgb="FFFF6600"/>
        </patternFill>
      </fill>
    </dxf>
    <dxf>
      <fill>
        <patternFill patternType="solid">
          <bgColor rgb="FFFFFF00"/>
        </patternFill>
      </fill>
    </dxf>
    <dxf>
      <fill>
        <patternFill>
          <bgColor rgb="FF9ECA8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1152525</xdr:colOff>
      <xdr:row>1</xdr:row>
      <xdr:rowOff>123825</xdr:rowOff>
    </xdr:from>
    <xdr:to>
      <xdr:col>3</xdr:col>
      <xdr:colOff>647700</xdr:colOff>
      <xdr:row>8</xdr:row>
      <xdr:rowOff>114300</xdr:rowOff>
    </xdr:to>
    <xdr:pic>
      <xdr:nvPicPr>
        <xdr:cNvPr id="1" name="Imagen 1"/>
        <xdr:cNvPicPr preferRelativeResize="1">
          <a:picLocks noChangeAspect="1"/>
        </xdr:cNvPicPr>
      </xdr:nvPicPr>
      <xdr:blipFill>
        <a:blip r:embed="rId1"/>
        <a:stretch>
          <a:fillRect/>
        </a:stretch>
      </xdr:blipFill>
      <xdr:spPr>
        <a:xfrm>
          <a:off x="1152525" y="323850"/>
          <a:ext cx="2162175"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1971675</xdr:colOff>
      <xdr:row>21</xdr:row>
      <xdr:rowOff>76200</xdr:rowOff>
    </xdr:from>
    <xdr:to>
      <xdr:col>1</xdr:col>
      <xdr:colOff>6438900</xdr:colOff>
      <xdr:row>21</xdr:row>
      <xdr:rowOff>2743200</xdr:rowOff>
    </xdr:to>
    <xdr:pic>
      <xdr:nvPicPr>
        <xdr:cNvPr id="1" name="Imagen 2"/>
        <xdr:cNvPicPr preferRelativeResize="1">
          <a:picLocks noChangeAspect="1"/>
        </xdr:cNvPicPr>
      </xdr:nvPicPr>
      <xdr:blipFill>
        <a:blip r:embed="rId1"/>
        <a:srcRect l="5198" t="33424" r="41558" b="19107"/>
        <a:stretch>
          <a:fillRect/>
        </a:stretch>
      </xdr:blipFill>
      <xdr:spPr>
        <a:xfrm>
          <a:off x="2438400" y="4857750"/>
          <a:ext cx="4457700" cy="2657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BE30"/>
  <sheetViews>
    <sheetView tabSelected="1" zoomScale="70" zoomScaleNormal="70" zoomScalePageLayoutView="0" workbookViewId="0" topLeftCell="A27">
      <selection activeCell="A29" sqref="A29:A30"/>
    </sheetView>
  </sheetViews>
  <sheetFormatPr defaultColWidth="10.7109375" defaultRowHeight="15"/>
  <cols>
    <col min="1" max="1" width="19.57421875" style="0" customWidth="1"/>
    <col min="2" max="2" width="15.140625" style="0" hidden="1" customWidth="1"/>
    <col min="3" max="3" width="20.421875" style="0" customWidth="1"/>
    <col min="4" max="4" width="34.00390625" style="0" customWidth="1"/>
    <col min="5" max="5" width="21.7109375" style="0" customWidth="1"/>
    <col min="6" max="6" width="9.8515625" style="0" hidden="1" customWidth="1"/>
    <col min="7" max="7" width="66.8515625" style="0" customWidth="1"/>
    <col min="8" max="8" width="57.140625" style="0" customWidth="1"/>
    <col min="9" max="9" width="50.140625" style="0" customWidth="1"/>
    <col min="10" max="10" width="49.57421875" style="0" hidden="1" customWidth="1"/>
    <col min="11" max="11" width="15.421875" style="0" customWidth="1"/>
    <col min="12" max="14" width="13.421875" style="0" customWidth="1"/>
    <col min="15" max="15" width="14.7109375" style="0" customWidth="1"/>
    <col min="16" max="16" width="13.421875" style="0" customWidth="1"/>
    <col min="17" max="17" width="14.7109375" style="0" customWidth="1"/>
    <col min="18" max="18" width="15.421875" style="0" customWidth="1"/>
    <col min="19" max="22" width="13.421875" style="0" customWidth="1"/>
    <col min="23" max="23" width="15.7109375" style="0" customWidth="1"/>
    <col min="24" max="24" width="12.8515625" style="0" customWidth="1"/>
    <col min="25" max="25" width="17.7109375" style="0" customWidth="1"/>
    <col min="26" max="26" width="46.8515625" style="0" customWidth="1"/>
    <col min="27" max="27" width="21.7109375" style="0" customWidth="1"/>
    <col min="28" max="28" width="16.00390625" style="0" customWidth="1"/>
    <col min="29" max="29" width="13.00390625" style="0" customWidth="1"/>
    <col min="30" max="30" width="17.7109375" style="0" customWidth="1"/>
    <col min="31" max="31" width="10.7109375" style="0" customWidth="1"/>
    <col min="32" max="32" width="19.57421875" style="0" customWidth="1"/>
    <col min="33" max="33" width="11.00390625" style="0" customWidth="1"/>
    <col min="34" max="34" width="20.140625" style="0" customWidth="1"/>
    <col min="35" max="35" width="11.421875" style="0" customWidth="1"/>
    <col min="36" max="36" width="22.8515625" style="0" customWidth="1"/>
    <col min="37" max="37" width="11.421875" style="0" customWidth="1"/>
    <col min="38" max="38" width="22.7109375" style="0" customWidth="1"/>
    <col min="39" max="39" width="11.8515625" style="0" customWidth="1"/>
    <col min="40" max="40" width="26.421875" style="0" customWidth="1"/>
    <col min="41" max="41" width="11.140625" style="0" customWidth="1"/>
    <col min="42" max="43" width="16.57421875" style="0" customWidth="1"/>
    <col min="44" max="44" width="16.8515625" style="0" customWidth="1"/>
    <col min="45" max="45" width="16.8515625" style="0" hidden="1" customWidth="1"/>
    <col min="46" max="46" width="21.140625" style="0" bestFit="1" customWidth="1"/>
    <col min="47" max="48" width="20.00390625" style="0" customWidth="1"/>
    <col min="49" max="50" width="10.7109375" style="0" customWidth="1"/>
    <col min="51" max="51" width="21.7109375" style="0" customWidth="1"/>
    <col min="52" max="52" width="79.421875" style="0" customWidth="1"/>
    <col min="53" max="53" width="27.7109375" style="0" customWidth="1"/>
    <col min="54" max="54" width="27.7109375" style="89" customWidth="1"/>
    <col min="55" max="55" width="50.7109375" style="0" customWidth="1"/>
    <col min="56" max="56" width="33.00390625" style="0" customWidth="1"/>
    <col min="57" max="57" width="16.8515625" style="0" customWidth="1"/>
  </cols>
  <sheetData>
    <row r="1" ht="15.75" thickBot="1"/>
    <row r="2" spans="1:57" ht="15" customHeight="1">
      <c r="A2" s="127"/>
      <c r="B2" s="128"/>
      <c r="C2" s="128"/>
      <c r="D2" s="129"/>
      <c r="E2" s="170" t="s">
        <v>254</v>
      </c>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2"/>
      <c r="BC2" s="157" t="s">
        <v>71</v>
      </c>
      <c r="BD2" s="159" t="s">
        <v>75</v>
      </c>
      <c r="BE2" s="160"/>
    </row>
    <row r="3" spans="1:57" ht="15" customHeight="1">
      <c r="A3" s="130"/>
      <c r="B3" s="131"/>
      <c r="C3" s="131"/>
      <c r="D3" s="132"/>
      <c r="E3" s="173"/>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5"/>
      <c r="BC3" s="158"/>
      <c r="BD3" s="161"/>
      <c r="BE3" s="162"/>
    </row>
    <row r="4" spans="1:57" ht="15" customHeight="1">
      <c r="A4" s="130"/>
      <c r="B4" s="131"/>
      <c r="C4" s="131"/>
      <c r="D4" s="132"/>
      <c r="E4" s="173"/>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5"/>
      <c r="BC4" s="163" t="s">
        <v>72</v>
      </c>
      <c r="BD4" s="164">
        <v>5</v>
      </c>
      <c r="BE4" s="165"/>
    </row>
    <row r="5" spans="1:57" ht="15" customHeight="1">
      <c r="A5" s="130"/>
      <c r="B5" s="131"/>
      <c r="C5" s="131"/>
      <c r="D5" s="132"/>
      <c r="E5" s="173"/>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5"/>
      <c r="BC5" s="158"/>
      <c r="BD5" s="161"/>
      <c r="BE5" s="162"/>
    </row>
    <row r="6" spans="1:57" ht="15" customHeight="1">
      <c r="A6" s="130"/>
      <c r="B6" s="131"/>
      <c r="C6" s="131"/>
      <c r="D6" s="132"/>
      <c r="E6" s="173"/>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5"/>
      <c r="BC6" s="163" t="s">
        <v>73</v>
      </c>
      <c r="BD6" s="166">
        <v>44407</v>
      </c>
      <c r="BE6" s="165"/>
    </row>
    <row r="7" spans="1:57" ht="15" customHeight="1">
      <c r="A7" s="130"/>
      <c r="B7" s="131"/>
      <c r="C7" s="131"/>
      <c r="D7" s="132"/>
      <c r="E7" s="173"/>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5"/>
      <c r="BC7" s="158"/>
      <c r="BD7" s="161"/>
      <c r="BE7" s="162"/>
    </row>
    <row r="8" spans="1:57" ht="15" customHeight="1">
      <c r="A8" s="130"/>
      <c r="B8" s="131"/>
      <c r="C8" s="131"/>
      <c r="D8" s="132"/>
      <c r="E8" s="173"/>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5"/>
      <c r="BC8" s="163" t="s">
        <v>74</v>
      </c>
      <c r="BD8" s="164" t="s">
        <v>76</v>
      </c>
      <c r="BE8" s="165"/>
    </row>
    <row r="9" spans="1:57" ht="15" customHeight="1" thickBot="1">
      <c r="A9" s="133"/>
      <c r="B9" s="134"/>
      <c r="C9" s="134"/>
      <c r="D9" s="135"/>
      <c r="E9" s="176"/>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8"/>
      <c r="BC9" s="167"/>
      <c r="BD9" s="168"/>
      <c r="BE9" s="169"/>
    </row>
    <row r="10" spans="4:41" ht="15.75" thickBot="1">
      <c r="D10" s="1"/>
      <c r="E10" s="1"/>
      <c r="F10" s="1"/>
      <c r="G10" s="1"/>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4:41" ht="25.5" customHeight="1" thickBot="1">
      <c r="D11" s="90" t="s">
        <v>255</v>
      </c>
      <c r="E11" s="105">
        <v>44521</v>
      </c>
      <c r="F11" s="79"/>
      <c r="G11" s="79"/>
      <c r="H11" s="80"/>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row>
    <row r="12" spans="4:41" ht="16.5" thickBot="1">
      <c r="D12" s="91"/>
      <c r="E12" s="80"/>
      <c r="F12" s="80"/>
      <c r="G12" s="80"/>
      <c r="H12" s="80"/>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4:41" ht="40.5" customHeight="1" thickBot="1">
      <c r="D13" s="92" t="s">
        <v>3</v>
      </c>
      <c r="E13" s="200" t="s">
        <v>262</v>
      </c>
      <c r="F13" s="201"/>
      <c r="G13" s="201"/>
      <c r="H13" s="202"/>
      <c r="I13" s="6"/>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4:41" ht="147.75" customHeight="1" thickBot="1">
      <c r="D14" s="92" t="s">
        <v>4</v>
      </c>
      <c r="E14" s="203" t="str">
        <f>VLOOKUP(E13,Datos!A1:C14,2)</f>
        <v>Evaluar con independencia el Sistema de Control Interno, mediante elementos de control que permitan monitorear el cumplimiento y su contribución allogro de los objetivos de la Administración Departamental.</v>
      </c>
      <c r="F14" s="204"/>
      <c r="G14" s="204"/>
      <c r="H14" s="205"/>
      <c r="I14" s="6"/>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4:41" ht="144" customHeight="1" thickBot="1">
      <c r="D15" s="92" t="s">
        <v>5</v>
      </c>
      <c r="E15" s="203" t="str">
        <f>VLOOKUP(E13,Datos!A1:C14,3)</f>
        <v>A todos los procesos establecidos en la Gobernación de Santander. </v>
      </c>
      <c r="F15" s="204"/>
      <c r="G15" s="204"/>
      <c r="H15" s="205"/>
      <c r="I15" s="6"/>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4:41" ht="15">
      <c r="D16" s="1"/>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row>
    <row r="17" spans="4:41" ht="15">
      <c r="D17" s="1"/>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ht="15" customHeight="1" thickBot="1"/>
    <row r="19" spans="1:57" ht="57" customHeight="1" thickBot="1">
      <c r="A19" s="139" t="s">
        <v>7</v>
      </c>
      <c r="B19" s="139"/>
      <c r="C19" s="139" t="s">
        <v>130</v>
      </c>
      <c r="D19" s="136" t="s">
        <v>131</v>
      </c>
      <c r="E19" s="136" t="s">
        <v>132</v>
      </c>
      <c r="F19" s="139" t="s">
        <v>8</v>
      </c>
      <c r="G19" s="139" t="s">
        <v>133</v>
      </c>
      <c r="H19" s="136" t="s">
        <v>134</v>
      </c>
      <c r="I19" s="136" t="s">
        <v>135</v>
      </c>
      <c r="J19" s="136" t="s">
        <v>58</v>
      </c>
      <c r="K19" s="209" t="s">
        <v>136</v>
      </c>
      <c r="L19" s="209"/>
      <c r="M19" s="209"/>
      <c r="N19" s="209"/>
      <c r="O19" s="209"/>
      <c r="P19" s="209"/>
      <c r="Q19" s="209"/>
      <c r="R19" s="209"/>
      <c r="S19" s="209"/>
      <c r="T19" s="209"/>
      <c r="U19" s="209"/>
      <c r="V19" s="209"/>
      <c r="W19" s="209"/>
      <c r="X19" s="209"/>
      <c r="Y19" s="209"/>
      <c r="Z19" s="209" t="s">
        <v>216</v>
      </c>
      <c r="AA19" s="229" t="s">
        <v>9</v>
      </c>
      <c r="AB19" s="230"/>
      <c r="AC19" s="230"/>
      <c r="AD19" s="230"/>
      <c r="AE19" s="230"/>
      <c r="AF19" s="230"/>
      <c r="AG19" s="230"/>
      <c r="AH19" s="230"/>
      <c r="AI19" s="230"/>
      <c r="AJ19" s="230"/>
      <c r="AK19" s="230"/>
      <c r="AL19" s="230"/>
      <c r="AM19" s="230"/>
      <c r="AN19" s="230"/>
      <c r="AO19" s="231"/>
      <c r="AP19" s="223" t="s">
        <v>148</v>
      </c>
      <c r="AQ19" s="223" t="s">
        <v>150</v>
      </c>
      <c r="AR19" s="223" t="s">
        <v>149</v>
      </c>
      <c r="AS19" s="93"/>
      <c r="AT19" s="93"/>
      <c r="AU19" s="196" t="s">
        <v>152</v>
      </c>
      <c r="AV19" s="197"/>
      <c r="AW19" s="223" t="s">
        <v>153</v>
      </c>
      <c r="AX19" s="196"/>
      <c r="AY19" s="211" t="s">
        <v>154</v>
      </c>
      <c r="AZ19" s="215" t="s">
        <v>155</v>
      </c>
      <c r="BA19" s="219" t="s">
        <v>156</v>
      </c>
      <c r="BB19" s="139" t="s">
        <v>157</v>
      </c>
      <c r="BC19" s="139" t="s">
        <v>158</v>
      </c>
      <c r="BD19" s="219" t="s">
        <v>159</v>
      </c>
      <c r="BE19" s="219" t="s">
        <v>160</v>
      </c>
    </row>
    <row r="20" spans="1:57" ht="104.25" customHeight="1" thickBot="1">
      <c r="A20" s="140"/>
      <c r="B20" s="140"/>
      <c r="C20" s="140"/>
      <c r="D20" s="136"/>
      <c r="E20" s="136"/>
      <c r="F20" s="140"/>
      <c r="G20" s="140"/>
      <c r="H20" s="136"/>
      <c r="I20" s="136"/>
      <c r="J20" s="136"/>
      <c r="K20" s="209"/>
      <c r="L20" s="209"/>
      <c r="M20" s="209"/>
      <c r="N20" s="209"/>
      <c r="O20" s="209"/>
      <c r="P20" s="209"/>
      <c r="Q20" s="209"/>
      <c r="R20" s="209"/>
      <c r="S20" s="209"/>
      <c r="T20" s="209"/>
      <c r="U20" s="209"/>
      <c r="V20" s="209"/>
      <c r="W20" s="209"/>
      <c r="X20" s="209"/>
      <c r="Y20" s="209"/>
      <c r="Z20" s="209"/>
      <c r="AA20" s="209" t="s">
        <v>140</v>
      </c>
      <c r="AB20" s="196" t="s">
        <v>141</v>
      </c>
      <c r="AC20" s="197"/>
      <c r="AD20" s="196" t="s">
        <v>142</v>
      </c>
      <c r="AE20" s="197"/>
      <c r="AF20" s="196" t="s">
        <v>143</v>
      </c>
      <c r="AG20" s="197"/>
      <c r="AH20" s="196" t="s">
        <v>144</v>
      </c>
      <c r="AI20" s="197"/>
      <c r="AJ20" s="196" t="s">
        <v>145</v>
      </c>
      <c r="AK20" s="197"/>
      <c r="AL20" s="196" t="s">
        <v>146</v>
      </c>
      <c r="AM20" s="197"/>
      <c r="AN20" s="196" t="s">
        <v>147</v>
      </c>
      <c r="AO20" s="197"/>
      <c r="AP20" s="224"/>
      <c r="AQ20" s="224"/>
      <c r="AR20" s="224"/>
      <c r="AS20" s="94"/>
      <c r="AT20" s="224" t="s">
        <v>151</v>
      </c>
      <c r="AU20" s="228"/>
      <c r="AV20" s="237"/>
      <c r="AW20" s="224"/>
      <c r="AX20" s="228"/>
      <c r="AY20" s="212"/>
      <c r="AZ20" s="216"/>
      <c r="BA20" s="220"/>
      <c r="BB20" s="140"/>
      <c r="BC20" s="140"/>
      <c r="BD20" s="220"/>
      <c r="BE20" s="220"/>
    </row>
    <row r="21" spans="1:57" ht="46.5" customHeight="1" thickBot="1">
      <c r="A21" s="140"/>
      <c r="B21" s="140"/>
      <c r="C21" s="140"/>
      <c r="D21" s="139"/>
      <c r="E21" s="136"/>
      <c r="F21" s="140"/>
      <c r="G21" s="140"/>
      <c r="H21" s="136"/>
      <c r="I21" s="136"/>
      <c r="J21" s="136"/>
      <c r="K21" s="95"/>
      <c r="L21" s="95"/>
      <c r="M21" s="206" t="s">
        <v>59</v>
      </c>
      <c r="N21" s="207"/>
      <c r="O21" s="207"/>
      <c r="P21" s="207"/>
      <c r="Q21" s="207"/>
      <c r="R21" s="207"/>
      <c r="S21" s="207"/>
      <c r="T21" s="207"/>
      <c r="U21" s="207"/>
      <c r="V21" s="207"/>
      <c r="W21" s="207"/>
      <c r="X21" s="208"/>
      <c r="Y21" s="95"/>
      <c r="Z21" s="209"/>
      <c r="AA21" s="209"/>
      <c r="AB21" s="198"/>
      <c r="AC21" s="199"/>
      <c r="AD21" s="198"/>
      <c r="AE21" s="199"/>
      <c r="AF21" s="198"/>
      <c r="AG21" s="199"/>
      <c r="AH21" s="198"/>
      <c r="AI21" s="199"/>
      <c r="AJ21" s="198"/>
      <c r="AK21" s="199"/>
      <c r="AL21" s="198"/>
      <c r="AM21" s="199"/>
      <c r="AN21" s="198"/>
      <c r="AO21" s="199"/>
      <c r="AP21" s="224"/>
      <c r="AQ21" s="224"/>
      <c r="AR21" s="224"/>
      <c r="AS21" s="94"/>
      <c r="AT21" s="224"/>
      <c r="AU21" s="96"/>
      <c r="AV21" s="97"/>
      <c r="AW21" s="224"/>
      <c r="AX21" s="228"/>
      <c r="AY21" s="213"/>
      <c r="AZ21" s="217"/>
      <c r="BA21" s="221"/>
      <c r="BB21" s="140"/>
      <c r="BC21" s="140"/>
      <c r="BD21" s="221"/>
      <c r="BE21" s="221"/>
    </row>
    <row r="22" spans="1:57" ht="55.5" customHeight="1" hidden="1" thickBot="1">
      <c r="A22" s="140"/>
      <c r="B22" s="155"/>
      <c r="C22" s="155"/>
      <c r="D22" s="139"/>
      <c r="E22" s="136"/>
      <c r="F22" s="155"/>
      <c r="G22" s="155"/>
      <c r="H22" s="139"/>
      <c r="I22" s="139"/>
      <c r="J22" s="136"/>
      <c r="K22" s="288" t="s">
        <v>137</v>
      </c>
      <c r="L22" s="98" t="s">
        <v>6</v>
      </c>
      <c r="M22" s="98" t="s">
        <v>60</v>
      </c>
      <c r="N22" s="98" t="s">
        <v>61</v>
      </c>
      <c r="O22" s="98" t="s">
        <v>62</v>
      </c>
      <c r="P22" s="98" t="s">
        <v>63</v>
      </c>
      <c r="Q22" s="98" t="s">
        <v>64</v>
      </c>
      <c r="R22" s="98" t="s">
        <v>65</v>
      </c>
      <c r="S22" s="98" t="s">
        <v>66</v>
      </c>
      <c r="T22" s="98" t="s">
        <v>67</v>
      </c>
      <c r="U22" s="98" t="s">
        <v>68</v>
      </c>
      <c r="V22" s="98" t="s">
        <v>69</v>
      </c>
      <c r="W22" s="98" t="s">
        <v>138</v>
      </c>
      <c r="X22" s="98" t="s">
        <v>6</v>
      </c>
      <c r="Y22" s="98" t="s">
        <v>139</v>
      </c>
      <c r="Z22" s="209"/>
      <c r="AA22" s="209"/>
      <c r="AB22" s="95" t="s">
        <v>12</v>
      </c>
      <c r="AC22" s="95" t="s">
        <v>0</v>
      </c>
      <c r="AD22" s="95" t="s">
        <v>12</v>
      </c>
      <c r="AE22" s="95" t="s">
        <v>0</v>
      </c>
      <c r="AF22" s="95" t="s">
        <v>12</v>
      </c>
      <c r="AG22" s="95" t="s">
        <v>70</v>
      </c>
      <c r="AH22" s="95" t="s">
        <v>12</v>
      </c>
      <c r="AI22" s="95" t="s">
        <v>70</v>
      </c>
      <c r="AJ22" s="95" t="s">
        <v>12</v>
      </c>
      <c r="AK22" s="95" t="s">
        <v>70</v>
      </c>
      <c r="AL22" s="95" t="s">
        <v>12</v>
      </c>
      <c r="AM22" s="95" t="s">
        <v>70</v>
      </c>
      <c r="AN22" s="95" t="s">
        <v>12</v>
      </c>
      <c r="AO22" s="95" t="s">
        <v>70</v>
      </c>
      <c r="AP22" s="225"/>
      <c r="AQ22" s="225"/>
      <c r="AR22" s="225"/>
      <c r="AS22" s="99"/>
      <c r="AT22" s="225"/>
      <c r="AU22" s="95" t="s">
        <v>14</v>
      </c>
      <c r="AV22" s="95" t="s">
        <v>15</v>
      </c>
      <c r="AW22" s="225"/>
      <c r="AX22" s="198"/>
      <c r="AY22" s="214"/>
      <c r="AZ22" s="218"/>
      <c r="BA22" s="222"/>
      <c r="BB22" s="155"/>
      <c r="BC22" s="155"/>
      <c r="BD22" s="222"/>
      <c r="BE22" s="222"/>
    </row>
    <row r="23" spans="1:57" ht="89.25" customHeight="1" thickBot="1">
      <c r="A23" s="137" t="str">
        <f>IF(C23&lt;&gt;"",VLOOKUP(C23,'Codificacion Riesgos'!$B$6:$C$32,2,FALSE)&amp;"-0"&amp;B23,"")</f>
        <v>CI-01</v>
      </c>
      <c r="B23" s="156">
        <v>1</v>
      </c>
      <c r="C23" s="149" t="s">
        <v>82</v>
      </c>
      <c r="D23" s="149" t="s">
        <v>431</v>
      </c>
      <c r="E23" s="149" t="s">
        <v>48</v>
      </c>
      <c r="F23" s="149" t="s">
        <v>77</v>
      </c>
      <c r="G23" s="149" t="s">
        <v>453</v>
      </c>
      <c r="H23" s="289" t="s">
        <v>456</v>
      </c>
      <c r="I23" s="289" t="s">
        <v>432</v>
      </c>
      <c r="J23" s="285"/>
      <c r="K23" s="289">
        <v>3</v>
      </c>
      <c r="L23" s="192">
        <f>+IF(K23=1,0.2,(+IF(K23=2,0.4,+IF(K23=3,0.6,+IF(K23=4,0.8,+IF(K23=5,1,FALSE))))))</f>
        <v>0.6</v>
      </c>
      <c r="M23" s="143" t="s">
        <v>433</v>
      </c>
      <c r="N23" s="143" t="s">
        <v>433</v>
      </c>
      <c r="O23" s="143" t="s">
        <v>433</v>
      </c>
      <c r="P23" s="143" t="s">
        <v>433</v>
      </c>
      <c r="Q23" s="143" t="s">
        <v>433</v>
      </c>
      <c r="R23" s="143" t="s">
        <v>433</v>
      </c>
      <c r="S23" s="143" t="s">
        <v>434</v>
      </c>
      <c r="T23" s="143" t="s">
        <v>433</v>
      </c>
      <c r="U23" s="143" t="s">
        <v>433</v>
      </c>
      <c r="V23" s="143" t="s">
        <v>434</v>
      </c>
      <c r="W23" s="137" t="str">
        <f>+IF((COUNTIF(M23:V25,"SI")&lt;4),"3",(IF((COUNTIF(M23:V25,"SI")&gt;7),"5",(IF((COUNTIF(M23:V25,"SI")=4),"4",(IF((COUNTIF(M23:V25,"SI")=5),"4",(IF((COUNTIF(M23:V25,"SI")=6),"4",(IF((COUNTIF(M23:V25,"SI")=7),"4","NO REGISTRA")))))))))))</f>
        <v>5</v>
      </c>
      <c r="X23" s="192">
        <f>+IF((W23="3"),0.6,IF((W23="4"),0.8,IF((W23="5"),1,"NO REGISTRA")))</f>
        <v>1</v>
      </c>
      <c r="Y23" s="137" t="str">
        <f>#VALUE!</f>
        <v>EXTREMO</v>
      </c>
      <c r="Z23" s="87" t="s">
        <v>452</v>
      </c>
      <c r="AA23" s="28" t="s">
        <v>14</v>
      </c>
      <c r="AB23" s="28" t="s">
        <v>10</v>
      </c>
      <c r="AC23" s="100">
        <f>+IF(AB23="Preventivo",0.15,IF(AB23="Detectivo",0.1,IF(AB23="Correctivo",0,FALSE)))</f>
        <v>0.15</v>
      </c>
      <c r="AD23" s="28" t="s">
        <v>224</v>
      </c>
      <c r="AE23" s="100">
        <f>+IF(AD23="Asignado",0.15,IF(AD23="No asignado",0,FALSE))</f>
        <v>0.15</v>
      </c>
      <c r="AF23" s="27" t="s">
        <v>225</v>
      </c>
      <c r="AG23" s="101">
        <f>+IF(AF23="Adecuado",0.15,IF(AF23="Inadecuado",0,FALSE))</f>
        <v>0.15</v>
      </c>
      <c r="AH23" s="27" t="s">
        <v>435</v>
      </c>
      <c r="AI23" s="101">
        <f>+IF(AH23="Oportuno",0.15,IF(AH23="Inoportuno",0,FALSE))</f>
        <v>0.15</v>
      </c>
      <c r="AJ23" s="29" t="s">
        <v>436</v>
      </c>
      <c r="AK23" s="102">
        <f>+IF(AJ23="Completa",0.1,IF(AJ23="Incompleta",0.1/2,IF(AJ23="No existe",0,FALSE)))</f>
        <v>0.1</v>
      </c>
      <c r="AL23" s="30" t="s">
        <v>240</v>
      </c>
      <c r="AM23" s="102">
        <f>+IF(AL23="Confiable",0.15,IF(AL23="No confiable",0,FALSE))</f>
        <v>0.15</v>
      </c>
      <c r="AN23" s="29" t="s">
        <v>437</v>
      </c>
      <c r="AO23" s="102">
        <f>+IF(AN23="Si",0.15,IF(AN23="No",0,FALSE))</f>
        <v>0.15</v>
      </c>
      <c r="AP23" s="103">
        <f>AC23+AE23+AG23+AI23+AK23+AO23+AM23</f>
        <v>1</v>
      </c>
      <c r="AQ23" s="182">
        <f>_xlfn.AVERAGEIF(AA23:AA25,"&lt;&gt;",AP23:AP25)</f>
        <v>0.9833333333333334</v>
      </c>
      <c r="AR23" s="184" t="str">
        <f>IF(AQ23=100%,"FUERTE",IF(AND(AQ23&lt;99%,AQ23&gt;=50%),"MODERADO","DEBIL"))</f>
        <v>MODERADO</v>
      </c>
      <c r="AS23" s="233">
        <f>_xlfn.IFERROR(IF(VLOOKUP("PROBABILIDAD",AA23:AA25,1,FALSE)="PROBABILIDAD",1,0),0)</f>
        <v>1</v>
      </c>
      <c r="AT23" s="184">
        <f>IF(AND(AR23="FUERTE",AS23=1),40%,IF(AND(AR23="MODERADO",AS23=1),20%,0))</f>
        <v>0.2</v>
      </c>
      <c r="AU23" s="186">
        <f>L23-AT23</f>
        <v>0.39999999999999997</v>
      </c>
      <c r="AV23" s="186">
        <f>X23</f>
        <v>1</v>
      </c>
      <c r="AW23" s="188" t="str">
        <f>#VALUE!</f>
        <v>EXTREMO</v>
      </c>
      <c r="AX23" s="292"/>
      <c r="AY23" s="180" t="s">
        <v>457</v>
      </c>
      <c r="AZ23" s="152" t="s">
        <v>458</v>
      </c>
      <c r="BA23" s="180" t="s">
        <v>323</v>
      </c>
      <c r="BB23" s="149" t="s">
        <v>459</v>
      </c>
      <c r="BC23" s="149" t="s">
        <v>444</v>
      </c>
      <c r="BD23" s="180" t="s">
        <v>462</v>
      </c>
      <c r="BE23" s="180" t="s">
        <v>439</v>
      </c>
    </row>
    <row r="24" spans="1:57" ht="186.75" customHeight="1" thickBot="1">
      <c r="A24" s="193"/>
      <c r="B24" s="141"/>
      <c r="C24" s="147"/>
      <c r="D24" s="147"/>
      <c r="E24" s="147"/>
      <c r="F24" s="147"/>
      <c r="G24" s="147"/>
      <c r="H24" s="290"/>
      <c r="I24" s="290"/>
      <c r="J24" s="285"/>
      <c r="K24" s="290"/>
      <c r="L24" s="146"/>
      <c r="M24" s="144"/>
      <c r="N24" s="144"/>
      <c r="O24" s="144"/>
      <c r="P24" s="144"/>
      <c r="Q24" s="144"/>
      <c r="R24" s="144"/>
      <c r="S24" s="144"/>
      <c r="T24" s="144"/>
      <c r="U24" s="144"/>
      <c r="V24" s="144"/>
      <c r="W24" s="193"/>
      <c r="X24" s="146"/>
      <c r="Y24" s="193"/>
      <c r="Z24" s="88" t="s">
        <v>442</v>
      </c>
      <c r="AA24" s="78" t="s">
        <v>14</v>
      </c>
      <c r="AB24" s="78" t="s">
        <v>13</v>
      </c>
      <c r="AC24" s="100">
        <f>+IF(AB24="Preventivo",0.15,IF(AB24="Detectivo",0.1,IF(AB24="Correctivo",0,FALSE)))</f>
        <v>0.1</v>
      </c>
      <c r="AD24" s="28" t="s">
        <v>224</v>
      </c>
      <c r="AE24" s="100">
        <f>+IF(AD24="Asignado",0.15,IF(AD24="No asignado",0,FALSE))</f>
        <v>0.15</v>
      </c>
      <c r="AF24" s="27" t="s">
        <v>225</v>
      </c>
      <c r="AG24" s="101">
        <f>+IF(AF24="Adecuado",0.15,IF(AF24="Inadecuado",0,FALSE))</f>
        <v>0.15</v>
      </c>
      <c r="AH24" s="27" t="s">
        <v>435</v>
      </c>
      <c r="AI24" s="101">
        <f>+IF(AH24="Oportuno",0.15,IF(AH24="Inoportuno",0,FALSE))</f>
        <v>0.15</v>
      </c>
      <c r="AJ24" s="29" t="s">
        <v>436</v>
      </c>
      <c r="AK24" s="102">
        <f>+IF(AJ24="Completa",0.1,IF(AJ24="Incompleta",0.1/2,IF(AJ24="No existe",0,FALSE)))</f>
        <v>0.1</v>
      </c>
      <c r="AL24" s="30" t="s">
        <v>240</v>
      </c>
      <c r="AM24" s="102">
        <f>+IF(AL24="Confiable",0.15,IF(AL24="No confiable",0,FALSE))</f>
        <v>0.15</v>
      </c>
      <c r="AN24" s="29" t="s">
        <v>437</v>
      </c>
      <c r="AO24" s="102">
        <f>+IF(AN24="Si",0.15,IF(AN24="No",0,FALSE))</f>
        <v>0.15</v>
      </c>
      <c r="AP24" s="103">
        <f>AC24+AE24+AG24+AI24+AK24+AO24+AM24</f>
        <v>0.9500000000000001</v>
      </c>
      <c r="AQ24" s="183"/>
      <c r="AR24" s="185"/>
      <c r="AS24" s="234"/>
      <c r="AT24" s="185"/>
      <c r="AU24" s="187"/>
      <c r="AV24" s="187"/>
      <c r="AW24" s="190"/>
      <c r="AX24" s="293"/>
      <c r="AY24" s="181"/>
      <c r="AZ24" s="153"/>
      <c r="BA24" s="181"/>
      <c r="BB24" s="147"/>
      <c r="BC24" s="147"/>
      <c r="BD24" s="181"/>
      <c r="BE24" s="181"/>
    </row>
    <row r="25" spans="1:57" ht="151.5" customHeight="1" thickBot="1">
      <c r="A25" s="193"/>
      <c r="B25" s="142"/>
      <c r="C25" s="147"/>
      <c r="D25" s="147"/>
      <c r="E25" s="147"/>
      <c r="F25" s="150"/>
      <c r="G25" s="147"/>
      <c r="H25" s="290"/>
      <c r="I25" s="290"/>
      <c r="J25" s="286"/>
      <c r="K25" s="290"/>
      <c r="L25" s="146"/>
      <c r="M25" s="144"/>
      <c r="N25" s="144"/>
      <c r="O25" s="144"/>
      <c r="P25" s="144"/>
      <c r="Q25" s="144"/>
      <c r="R25" s="144"/>
      <c r="S25" s="144"/>
      <c r="T25" s="144"/>
      <c r="U25" s="144"/>
      <c r="V25" s="144"/>
      <c r="W25" s="193"/>
      <c r="X25" s="146"/>
      <c r="Y25" s="193"/>
      <c r="Z25" s="88" t="s">
        <v>443</v>
      </c>
      <c r="AA25" s="78" t="s">
        <v>14</v>
      </c>
      <c r="AB25" s="295" t="s">
        <v>10</v>
      </c>
      <c r="AC25" s="100">
        <f>+IF(AB25="Preventivo",0.15,IF(AB25="Detectivo",0.1,IF(AB25="Correctivo",0,FALSE)))</f>
        <v>0.15</v>
      </c>
      <c r="AD25" s="28" t="s">
        <v>224</v>
      </c>
      <c r="AE25" s="100">
        <f>+IF(AD25="Asignado",0.15,IF(AD25="No asignado",0,FALSE))</f>
        <v>0.15</v>
      </c>
      <c r="AF25" s="27" t="s">
        <v>225</v>
      </c>
      <c r="AG25" s="101">
        <f>+IF(AF25="Adecuado",0.15,IF(AF25="Inadecuado",0,FALSE))</f>
        <v>0.15</v>
      </c>
      <c r="AH25" s="27" t="s">
        <v>435</v>
      </c>
      <c r="AI25" s="101">
        <f>+IF(AH25="Oportuno",0.15,IF(AH25="Inoportuno",0,FALSE))</f>
        <v>0.15</v>
      </c>
      <c r="AJ25" s="29" t="s">
        <v>436</v>
      </c>
      <c r="AK25" s="102">
        <f>+IF(AJ25="Completa",0.1,IF(AJ25="Incompleta",0.1/2,IF(AJ25="No existe",0,FALSE)))</f>
        <v>0.1</v>
      </c>
      <c r="AL25" s="30" t="s">
        <v>240</v>
      </c>
      <c r="AM25" s="102">
        <f>+IF(AL25="Confiable",0.15,IF(AL25="No confiable",0,FALSE))</f>
        <v>0.15</v>
      </c>
      <c r="AN25" s="29" t="s">
        <v>437</v>
      </c>
      <c r="AO25" s="102">
        <f>+IF(AN25="Si",0.15,IF(AN25="No",0,FALSE))</f>
        <v>0.15</v>
      </c>
      <c r="AP25" s="103">
        <f>AC25+AE25+AG25+AI25+AK25+AO25+AM25</f>
        <v>1</v>
      </c>
      <c r="AQ25" s="183"/>
      <c r="AR25" s="185"/>
      <c r="AS25" s="235"/>
      <c r="AT25" s="185"/>
      <c r="AU25" s="187"/>
      <c r="AV25" s="187"/>
      <c r="AW25" s="190"/>
      <c r="AX25" s="293"/>
      <c r="AY25" s="181"/>
      <c r="AZ25" s="153"/>
      <c r="BA25" s="181"/>
      <c r="BB25" s="147"/>
      <c r="BC25" s="147"/>
      <c r="BD25" s="181"/>
      <c r="BE25" s="181"/>
    </row>
    <row r="26" spans="1:57" ht="151.5" customHeight="1" thickBot="1">
      <c r="A26" s="138"/>
      <c r="B26" s="124"/>
      <c r="C26" s="150"/>
      <c r="D26" s="150"/>
      <c r="E26" s="150"/>
      <c r="F26" s="118"/>
      <c r="G26" s="150"/>
      <c r="H26" s="291"/>
      <c r="I26" s="291"/>
      <c r="J26" s="287"/>
      <c r="K26" s="291"/>
      <c r="L26" s="151"/>
      <c r="M26" s="145"/>
      <c r="N26" s="145"/>
      <c r="O26" s="145"/>
      <c r="P26" s="145"/>
      <c r="Q26" s="145"/>
      <c r="R26" s="145"/>
      <c r="S26" s="145"/>
      <c r="T26" s="145"/>
      <c r="U26" s="145"/>
      <c r="V26" s="145"/>
      <c r="W26" s="138"/>
      <c r="X26" s="151"/>
      <c r="Y26" s="138"/>
      <c r="Z26" s="87" t="s">
        <v>446</v>
      </c>
      <c r="AA26" s="123" t="s">
        <v>14</v>
      </c>
      <c r="AB26" s="123" t="s">
        <v>10</v>
      </c>
      <c r="AC26" s="100">
        <f>+IF(AB26="Preventivo",0.15,IF(AB26="Detectivo",0.1,IF(AB26="Correctivo",0,FALSE)))</f>
        <v>0.15</v>
      </c>
      <c r="AD26" s="295" t="s">
        <v>224</v>
      </c>
      <c r="AE26" s="100">
        <f>+IF(AD26="Asignado",0.15,IF(AD26="No asignado",0,FALSE))</f>
        <v>0.15</v>
      </c>
      <c r="AF26" s="119" t="s">
        <v>225</v>
      </c>
      <c r="AG26" s="120">
        <f>+IF(AF26="Adecuado",0.15,IF(AF26="Inadecuado",0,FALSE))</f>
        <v>0.15</v>
      </c>
      <c r="AH26" s="119" t="s">
        <v>435</v>
      </c>
      <c r="AI26" s="120">
        <f>+IF(AH26="Oportuno",0.15,IF(AH26="Inoportuno",0,FALSE))</f>
        <v>0.15</v>
      </c>
      <c r="AJ26" s="121" t="s">
        <v>436</v>
      </c>
      <c r="AK26" s="102">
        <f>+IF(AJ26="Completa",0.1,IF(AJ26="Incompleta",0.1/2,IF(AJ26="No existe",0,FALSE)))</f>
        <v>0.1</v>
      </c>
      <c r="AL26" s="30" t="s">
        <v>240</v>
      </c>
      <c r="AM26" s="102">
        <f>+IF(AL26="Confiable",0.15,IF(AL26="No confiable",0,FALSE))</f>
        <v>0.15</v>
      </c>
      <c r="AN26" s="121" t="s">
        <v>437</v>
      </c>
      <c r="AO26" s="102">
        <f>+IF(AN26="Si",0.15,IF(AN26="No",0,FALSE))</f>
        <v>0.15</v>
      </c>
      <c r="AP26" s="103">
        <f>AC26+AE26+AG26+AI26+AK26+AO26+AM26</f>
        <v>1</v>
      </c>
      <c r="AQ26" s="236"/>
      <c r="AR26" s="232"/>
      <c r="AS26" s="122"/>
      <c r="AT26" s="232"/>
      <c r="AU26" s="238"/>
      <c r="AV26" s="238"/>
      <c r="AW26" s="226"/>
      <c r="AX26" s="294"/>
      <c r="AY26" s="210"/>
      <c r="AZ26" s="154"/>
      <c r="BA26" s="210"/>
      <c r="BB26" s="150"/>
      <c r="BC26" s="150"/>
      <c r="BD26" s="210"/>
      <c r="BE26" s="210"/>
    </row>
    <row r="27" spans="1:57" ht="96" customHeight="1" thickBot="1">
      <c r="A27" s="137" t="s">
        <v>454</v>
      </c>
      <c r="B27" s="156">
        <v>3</v>
      </c>
      <c r="C27" s="149" t="s">
        <v>82</v>
      </c>
      <c r="D27" s="148" t="s">
        <v>431</v>
      </c>
      <c r="E27" s="149" t="s">
        <v>48</v>
      </c>
      <c r="F27" s="149" t="s">
        <v>77</v>
      </c>
      <c r="G27" s="152" t="s">
        <v>447</v>
      </c>
      <c r="H27" s="147" t="s">
        <v>445</v>
      </c>
      <c r="I27" s="147" t="s">
        <v>432</v>
      </c>
      <c r="J27" s="141"/>
      <c r="K27" s="147">
        <v>4</v>
      </c>
      <c r="L27" s="146">
        <f>+IF(K27=1,0.2,(+IF(K27=2,0.4,+IF(K27=3,0.6,+IF(K27=4,0.8,+IF(K27=5,1,FALSE))))))</f>
        <v>0.8</v>
      </c>
      <c r="M27" s="143" t="s">
        <v>433</v>
      </c>
      <c r="N27" s="143" t="s">
        <v>433</v>
      </c>
      <c r="O27" s="143" t="s">
        <v>433</v>
      </c>
      <c r="P27" s="143" t="s">
        <v>433</v>
      </c>
      <c r="Q27" s="143" t="s">
        <v>433</v>
      </c>
      <c r="R27" s="143" t="s">
        <v>433</v>
      </c>
      <c r="S27" s="143" t="s">
        <v>434</v>
      </c>
      <c r="T27" s="143" t="s">
        <v>433</v>
      </c>
      <c r="U27" s="143" t="s">
        <v>433</v>
      </c>
      <c r="V27" s="143" t="s">
        <v>434</v>
      </c>
      <c r="W27" s="193" t="str">
        <f>+IF((COUNTIF(M27:V28,"SI")&lt;4),"3",(IF((COUNTIF(M27:V28,"SI")&gt;7),"5",(IF((COUNTIF(M27:V28,"SI")=4),"4",(IF((COUNTIF(M27:V28,"SI")=5),"4",(IF((COUNTIF(M27:V28,"SI")=6),"4",(IF((COUNTIF(M27:V28,"SI")=7),"4","NO REGISTRA")))))))))))</f>
        <v>5</v>
      </c>
      <c r="X27" s="146">
        <f>+IF((W27="3"),0.6,IF((W27="4"),0.8,IF((W27="5"),1,"NO REGISTRA")))</f>
        <v>1</v>
      </c>
      <c r="Y27" s="137" t="str">
        <f>#VALUE!</f>
        <v>EXTREMO</v>
      </c>
      <c r="Z27" s="87" t="s">
        <v>448</v>
      </c>
      <c r="AA27" s="78" t="s">
        <v>14</v>
      </c>
      <c r="AB27" s="78" t="s">
        <v>10</v>
      </c>
      <c r="AC27" s="100">
        <f>+IF(AB27="Preventivo",0.15,IF(AB27="Detectivo",0.1,IF(AB27="Correctivo",0,FALSE)))</f>
        <v>0.15</v>
      </c>
      <c r="AD27" s="28" t="s">
        <v>224</v>
      </c>
      <c r="AE27" s="100">
        <f>+IF(AD27="Asignado",0.15,IF(AD27="No asignado",0,FALSE))</f>
        <v>0.15</v>
      </c>
      <c r="AF27" s="27" t="s">
        <v>225</v>
      </c>
      <c r="AG27" s="101">
        <f>+IF(AF27="Adecuado",0.15,IF(AF27="Inadecuado",0,FALSE))</f>
        <v>0.15</v>
      </c>
      <c r="AH27" s="27" t="s">
        <v>435</v>
      </c>
      <c r="AI27" s="101">
        <f>+IF(AH27="Oportuno",0.15,IF(AH27="Inoportuno",0,FALSE))</f>
        <v>0.15</v>
      </c>
      <c r="AJ27" s="29" t="s">
        <v>436</v>
      </c>
      <c r="AK27" s="102">
        <f>+IF(AJ27="Completa",0.1,IF(AJ27="Incompleta",0.1/2,IF(AJ27="No existe",0,FALSE)))</f>
        <v>0.1</v>
      </c>
      <c r="AL27" s="30" t="s">
        <v>240</v>
      </c>
      <c r="AM27" s="102">
        <f>+IF(AL27="Confiable",0.15,IF(AL27="No confiable",0,FALSE))</f>
        <v>0.15</v>
      </c>
      <c r="AN27" s="29" t="s">
        <v>437</v>
      </c>
      <c r="AO27" s="102">
        <f>+IF(AN27="Si",0.15,IF(AN27="No",0,FALSE))</f>
        <v>0.15</v>
      </c>
      <c r="AP27" s="103">
        <f>AC27+AE27+AG27+AI27+AK27+AO27+AM27</f>
        <v>1</v>
      </c>
      <c r="AQ27" s="182">
        <f>_xlfn.AVERAGEIF(AA27:AA28,"&lt;&gt;",AP27:AP28)</f>
        <v>1</v>
      </c>
      <c r="AR27" s="184" t="str">
        <f>IF(AQ27=100%,"FUERTE",IF(AND(AQ27&lt;99%,AQ27&gt;=50%),"MODERADO","DEBIL"))</f>
        <v>FUERTE</v>
      </c>
      <c r="AS27" s="233">
        <f>_xlfn.IFERROR(IF(VLOOKUP("PROBABILIDAD",AA27:AA28,1,FALSE)="PROBABILIDAD",1,0),0)</f>
        <v>1</v>
      </c>
      <c r="AT27" s="184">
        <f>IF(AND(AR27="FUERTE",AS27=1),40%,IF(AND(AR27="MODERADO",AS27=1),20%,0))</f>
        <v>0.4</v>
      </c>
      <c r="AU27" s="186">
        <f>L27-AT27</f>
        <v>0.4</v>
      </c>
      <c r="AV27" s="186">
        <f>X27</f>
        <v>1</v>
      </c>
      <c r="AW27" s="188" t="str">
        <f>#VALUE!</f>
        <v>EXTREMO</v>
      </c>
      <c r="AX27" s="189"/>
      <c r="AY27" s="179" t="s">
        <v>438</v>
      </c>
      <c r="AZ27" s="149" t="s">
        <v>461</v>
      </c>
      <c r="BA27" s="180" t="s">
        <v>323</v>
      </c>
      <c r="BB27" s="149" t="s">
        <v>466</v>
      </c>
      <c r="BC27" s="149" t="s">
        <v>465</v>
      </c>
      <c r="BD27" s="180" t="s">
        <v>462</v>
      </c>
      <c r="BE27" s="180" t="s">
        <v>439</v>
      </c>
    </row>
    <row r="28" spans="1:57" ht="106.5" customHeight="1" thickBot="1">
      <c r="A28" s="138"/>
      <c r="B28" s="141"/>
      <c r="C28" s="147"/>
      <c r="D28" s="149"/>
      <c r="E28" s="150"/>
      <c r="F28" s="147"/>
      <c r="G28" s="153"/>
      <c r="H28" s="147"/>
      <c r="I28" s="147"/>
      <c r="J28" s="141"/>
      <c r="K28" s="147"/>
      <c r="L28" s="146"/>
      <c r="M28" s="144"/>
      <c r="N28" s="144"/>
      <c r="O28" s="144"/>
      <c r="P28" s="144"/>
      <c r="Q28" s="144"/>
      <c r="R28" s="144"/>
      <c r="S28" s="144"/>
      <c r="T28" s="144"/>
      <c r="U28" s="144"/>
      <c r="V28" s="144"/>
      <c r="W28" s="193"/>
      <c r="X28" s="146"/>
      <c r="Y28" s="193"/>
      <c r="Z28" s="88" t="s">
        <v>449</v>
      </c>
      <c r="AA28" s="78" t="s">
        <v>14</v>
      </c>
      <c r="AB28" s="78" t="s">
        <v>10</v>
      </c>
      <c r="AC28" s="100">
        <f>+IF(AB28="Preventivo",0.15,IF(AB28="Detectivo",0.1,IF(AB28="Correctivo",0,FALSE)))</f>
        <v>0.15</v>
      </c>
      <c r="AD28" s="28" t="s">
        <v>224</v>
      </c>
      <c r="AE28" s="100">
        <f>+IF(AD28="Asignado",0.15,IF(AD28="No asignado",0,FALSE))</f>
        <v>0.15</v>
      </c>
      <c r="AF28" s="27" t="s">
        <v>225</v>
      </c>
      <c r="AG28" s="101">
        <f>+IF(AF28="Adecuado",0.15,IF(AF28="Inadecuado",0,FALSE))</f>
        <v>0.15</v>
      </c>
      <c r="AH28" s="27" t="s">
        <v>435</v>
      </c>
      <c r="AI28" s="101">
        <f>+IF(AH28="Oportuno",0.15,IF(AH28="Inoportuno",0,FALSE))</f>
        <v>0.15</v>
      </c>
      <c r="AJ28" s="29" t="s">
        <v>436</v>
      </c>
      <c r="AK28" s="102">
        <f>+IF(AJ28="Completa",0.1,IF(AJ28="Incompleta",0.1/2,IF(AJ28="No existe",0,FALSE)))</f>
        <v>0.1</v>
      </c>
      <c r="AL28" s="30" t="s">
        <v>240</v>
      </c>
      <c r="AM28" s="102">
        <f>+IF(AL28="Confiable",0.15,IF(AL28="No confiable",0,FALSE))</f>
        <v>0.15</v>
      </c>
      <c r="AN28" s="29" t="s">
        <v>437</v>
      </c>
      <c r="AO28" s="102">
        <f>+IF(AN28="Si",0.15,IF(AN28="No",0,FALSE))</f>
        <v>0.15</v>
      </c>
      <c r="AP28" s="103">
        <f>AC28+AE28+AG28+AI28+AK28+AO28+AM28</f>
        <v>1</v>
      </c>
      <c r="AQ28" s="183"/>
      <c r="AR28" s="185"/>
      <c r="AS28" s="234"/>
      <c r="AT28" s="185"/>
      <c r="AU28" s="187"/>
      <c r="AV28" s="187"/>
      <c r="AW28" s="190"/>
      <c r="AX28" s="191"/>
      <c r="AY28" s="179"/>
      <c r="AZ28" s="147"/>
      <c r="BA28" s="181"/>
      <c r="BB28" s="147"/>
      <c r="BC28" s="147"/>
      <c r="BD28" s="181"/>
      <c r="BE28" s="181"/>
    </row>
    <row r="29" spans="1:57" ht="131.25" customHeight="1" thickBot="1">
      <c r="A29" s="137" t="s">
        <v>455</v>
      </c>
      <c r="B29" s="194">
        <v>4</v>
      </c>
      <c r="C29" s="149" t="s">
        <v>82</v>
      </c>
      <c r="D29" s="148" t="s">
        <v>440</v>
      </c>
      <c r="E29" s="149" t="s">
        <v>48</v>
      </c>
      <c r="F29" s="125"/>
      <c r="G29" s="149" t="s">
        <v>463</v>
      </c>
      <c r="H29" s="149" t="s">
        <v>450</v>
      </c>
      <c r="I29" s="149" t="s">
        <v>432</v>
      </c>
      <c r="J29" s="125"/>
      <c r="K29" s="149">
        <v>5</v>
      </c>
      <c r="L29" s="192">
        <f>+IF(K29=1,0.2,(+IF(K29=2,0.4,+IF(K29=3,0.6,+IF(K29=4,0.8,+IF(K29=5,1,FALSE))))))</f>
        <v>1</v>
      </c>
      <c r="M29" s="143" t="s">
        <v>433</v>
      </c>
      <c r="N29" s="143" t="s">
        <v>433</v>
      </c>
      <c r="O29" s="143" t="s">
        <v>433</v>
      </c>
      <c r="P29" s="143" t="s">
        <v>433</v>
      </c>
      <c r="Q29" s="143" t="s">
        <v>433</v>
      </c>
      <c r="R29" s="143" t="s">
        <v>433</v>
      </c>
      <c r="S29" s="143" t="s">
        <v>434</v>
      </c>
      <c r="T29" s="143" t="s">
        <v>433</v>
      </c>
      <c r="U29" s="143" t="s">
        <v>433</v>
      </c>
      <c r="V29" s="143" t="s">
        <v>434</v>
      </c>
      <c r="W29" s="137" t="str">
        <f>+IF((COUNTIF(M29:V30,"SI")&lt;4),"3",(IF((COUNTIF(M29:V30,"SI")&gt;7),"5",(IF((COUNTIF(M29:V30,"SI")=4),"4",(IF((COUNTIF(M29:V30,"SI")=5),"4",(IF((COUNTIF(M29:V30,"SI")=6),"4",(IF((COUNTIF(M29:V30,"SI")=7),"4","NO REGISTRA")))))))))))</f>
        <v>5</v>
      </c>
      <c r="X29" s="192">
        <f>+IF((W29="3"),0.6,IF((W29="4"),0.8,IF((W29="5"),1,"NO REGISTRA")))</f>
        <v>1</v>
      </c>
      <c r="Y29" s="137" t="str">
        <f>#VALUE!</f>
        <v>EXTREMO</v>
      </c>
      <c r="Z29" s="116" t="s">
        <v>451</v>
      </c>
      <c r="AA29" s="78" t="s">
        <v>14</v>
      </c>
      <c r="AB29" s="78" t="s">
        <v>10</v>
      </c>
      <c r="AC29" s="100">
        <f>+IF(AB29="Preventivo",0.15,IF(AB29="Detectivo",0.1,IF(AB29="Correctivo",0,FALSE)))</f>
        <v>0.15</v>
      </c>
      <c r="AD29" s="32" t="s">
        <v>224</v>
      </c>
      <c r="AE29" s="100">
        <f>+IF(AD29="Asignado",0.15,IF(AD29="No asignado",0,FALSE))</f>
        <v>0.15</v>
      </c>
      <c r="AF29" s="31" t="s">
        <v>225</v>
      </c>
      <c r="AG29" s="101">
        <f>+IF(AF29="Adecuado",0.15,IF(AF29="Inadecuado",0,FALSE))</f>
        <v>0.15</v>
      </c>
      <c r="AH29" s="31" t="s">
        <v>435</v>
      </c>
      <c r="AI29" s="101">
        <f>+IF(AH29="Oportuno",0.15,IF(AH29="Inoportuno",0,FALSE))</f>
        <v>0.15</v>
      </c>
      <c r="AJ29" s="33" t="s">
        <v>436</v>
      </c>
      <c r="AK29" s="102">
        <f>+IF(AJ29="Completa",0.1,IF(AJ29="Incompleta",0.1/2,IF(AJ29="No existe",0,FALSE)))</f>
        <v>0.1</v>
      </c>
      <c r="AL29" s="30" t="s">
        <v>240</v>
      </c>
      <c r="AM29" s="102">
        <f>+IF(AL29="Confiable",0.15,IF(AL29="No confiable",0,FALSE))</f>
        <v>0.15</v>
      </c>
      <c r="AN29" s="33" t="s">
        <v>437</v>
      </c>
      <c r="AO29" s="102">
        <f>+IF(AN29="Si",0.15,IF(AN29="No",0,FALSE))</f>
        <v>0.15</v>
      </c>
      <c r="AP29" s="103">
        <f>AC29+AE29+AG29+AI29+AK29+AO29+AM29</f>
        <v>1</v>
      </c>
      <c r="AQ29" s="182">
        <f>_xlfn.AVERAGEIF(AA29:AA30,"&lt;&gt;",AP29:AP30)</f>
        <v>0.9</v>
      </c>
      <c r="AR29" s="184" t="str">
        <f>IF(AQ29=100%,"FUERTE",IF(AND(AQ29&lt;99%,AQ29&gt;=50%),"MODERADO","DEBIL"))</f>
        <v>MODERADO</v>
      </c>
      <c r="AS29" s="104"/>
      <c r="AT29" s="184">
        <f>IF(AND(AR29="FUERTE",AS29=1),40%,IF(AND(AR29="MODERADO",AS29=1),20%,0))</f>
        <v>0</v>
      </c>
      <c r="AU29" s="186">
        <f>L29-AT29</f>
        <v>1</v>
      </c>
      <c r="AV29" s="186">
        <f>X29</f>
        <v>1</v>
      </c>
      <c r="AW29" s="189" t="str">
        <f>#VALUE!</f>
        <v>EXTREMO</v>
      </c>
      <c r="AX29" s="292"/>
      <c r="AY29" s="179" t="s">
        <v>438</v>
      </c>
      <c r="AZ29" s="152" t="s">
        <v>469</v>
      </c>
      <c r="BA29" s="180" t="s">
        <v>323</v>
      </c>
      <c r="BB29" s="149" t="s">
        <v>468</v>
      </c>
      <c r="BC29" s="149" t="s">
        <v>467</v>
      </c>
      <c r="BD29" s="180" t="s">
        <v>441</v>
      </c>
      <c r="BE29" s="180" t="s">
        <v>439</v>
      </c>
    </row>
    <row r="30" spans="1:57" ht="169.5" customHeight="1" thickBot="1">
      <c r="A30" s="138"/>
      <c r="B30" s="195"/>
      <c r="C30" s="150"/>
      <c r="D30" s="148"/>
      <c r="E30" s="150"/>
      <c r="F30" s="126"/>
      <c r="G30" s="150"/>
      <c r="H30" s="150"/>
      <c r="I30" s="150"/>
      <c r="J30" s="126"/>
      <c r="K30" s="150"/>
      <c r="L30" s="151"/>
      <c r="M30" s="145"/>
      <c r="N30" s="145"/>
      <c r="O30" s="145"/>
      <c r="P30" s="145"/>
      <c r="Q30" s="145"/>
      <c r="R30" s="145"/>
      <c r="S30" s="145"/>
      <c r="T30" s="145"/>
      <c r="U30" s="145"/>
      <c r="V30" s="145"/>
      <c r="W30" s="138"/>
      <c r="X30" s="151"/>
      <c r="Y30" s="193"/>
      <c r="Z30" s="117" t="s">
        <v>464</v>
      </c>
      <c r="AA30" s="78" t="s">
        <v>14</v>
      </c>
      <c r="AB30" s="78" t="s">
        <v>13</v>
      </c>
      <c r="AC30" s="100">
        <f>+IF(AB30="Preventivo",0.15,IF(AB30="Detectivo",0.1,IF(AB30="Correctivo",0,FALSE)))</f>
        <v>0.1</v>
      </c>
      <c r="AD30" s="32" t="s">
        <v>224</v>
      </c>
      <c r="AE30" s="100">
        <f>+IF(AD30="Asignado",0.15,IF(AD30="No asignado",0,FALSE))</f>
        <v>0.15</v>
      </c>
      <c r="AF30" s="31" t="s">
        <v>225</v>
      </c>
      <c r="AG30" s="101">
        <f>+IF(AF30="Adecuado",0.15,IF(AF30="Inadecuado",0,FALSE))</f>
        <v>0.15</v>
      </c>
      <c r="AH30" s="31" t="s">
        <v>435</v>
      </c>
      <c r="AI30" s="101">
        <f>+IF(AH30="Oportuno",0.15,IF(AH30="Inoportuno",0,FALSE))</f>
        <v>0.15</v>
      </c>
      <c r="AJ30" s="33" t="s">
        <v>436</v>
      </c>
      <c r="AK30" s="102">
        <f>+IF(AJ30="Completa",0.1,IF(AJ30="Incompleta",0.1/2,IF(AJ30="No existe",0,FALSE)))</f>
        <v>0.1</v>
      </c>
      <c r="AL30" s="30" t="s">
        <v>460</v>
      </c>
      <c r="AM30" s="102">
        <f>+IF(AL30="Confiable",0.15,IF(AL30="No confiable",0,FALSE))</f>
        <v>0</v>
      </c>
      <c r="AN30" s="33" t="s">
        <v>437</v>
      </c>
      <c r="AO30" s="102">
        <f>+IF(AN30="Si",0.15,IF(AN30="No",0,FALSE))</f>
        <v>0.15</v>
      </c>
      <c r="AP30" s="103">
        <f>AC30+AE30+AG30+AI30+AK30+AO30+AM30</f>
        <v>0.8</v>
      </c>
      <c r="AQ30" s="236"/>
      <c r="AR30" s="232"/>
      <c r="AS30" s="104"/>
      <c r="AT30" s="232"/>
      <c r="AU30" s="238"/>
      <c r="AV30" s="238"/>
      <c r="AW30" s="227"/>
      <c r="AX30" s="294"/>
      <c r="AY30" s="179"/>
      <c r="AZ30" s="154"/>
      <c r="BA30" s="210"/>
      <c r="BB30" s="150"/>
      <c r="BC30" s="150"/>
      <c r="BD30" s="210"/>
      <c r="BE30" s="210"/>
    </row>
  </sheetData>
  <sheetProtection formatCells="0" formatColumns="0" formatRows="0" sort="0" autoFilter="0"/>
  <mergeCells count="162">
    <mergeCell ref="L23:L26"/>
    <mergeCell ref="K23:K26"/>
    <mergeCell ref="I23:I26"/>
    <mergeCell ref="H23:H26"/>
    <mergeCell ref="G23:G26"/>
    <mergeCell ref="E23:E26"/>
    <mergeCell ref="D23:D26"/>
    <mergeCell ref="C23:C26"/>
    <mergeCell ref="A23:A26"/>
    <mergeCell ref="BB27:BB28"/>
    <mergeCell ref="BC27:BC28"/>
    <mergeCell ref="BD27:BD28"/>
    <mergeCell ref="BE27:BE28"/>
    <mergeCell ref="W27:W28"/>
    <mergeCell ref="X27:X28"/>
    <mergeCell ref="Y27:Y28"/>
    <mergeCell ref="AU27:AU28"/>
    <mergeCell ref="AV27:AV28"/>
    <mergeCell ref="AW27:AX28"/>
    <mergeCell ref="AY27:AY28"/>
    <mergeCell ref="AZ27:AZ28"/>
    <mergeCell ref="BA27:BA28"/>
    <mergeCell ref="AT27:AT28"/>
    <mergeCell ref="AR27:AR28"/>
    <mergeCell ref="AQ27:AQ28"/>
    <mergeCell ref="AS27:AS28"/>
    <mergeCell ref="AU19:AV20"/>
    <mergeCell ref="A27:A28"/>
    <mergeCell ref="Y23:Y26"/>
    <mergeCell ref="AR19:AR22"/>
    <mergeCell ref="AW19:AX22"/>
    <mergeCell ref="AP19:AP22"/>
    <mergeCell ref="AA19:AO19"/>
    <mergeCell ref="AB20:AC21"/>
    <mergeCell ref="AQ19:AQ22"/>
    <mergeCell ref="AT20:AT22"/>
    <mergeCell ref="AS23:AS25"/>
    <mergeCell ref="X23:X26"/>
    <mergeCell ref="W23:W26"/>
    <mergeCell ref="AQ23:AQ26"/>
    <mergeCell ref="AR23:AR26"/>
    <mergeCell ref="AT23:AT26"/>
    <mergeCell ref="AU23:AU26"/>
    <mergeCell ref="AV23:AV26"/>
    <mergeCell ref="AW23:AX26"/>
    <mergeCell ref="AY19:AY22"/>
    <mergeCell ref="BB19:BB22"/>
    <mergeCell ref="BC19:BC22"/>
    <mergeCell ref="AZ19:AZ22"/>
    <mergeCell ref="BA19:BA22"/>
    <mergeCell ref="BD19:BD22"/>
    <mergeCell ref="BE19:BE22"/>
    <mergeCell ref="AY23:AY26"/>
    <mergeCell ref="AZ23:AZ26"/>
    <mergeCell ref="BA23:BA26"/>
    <mergeCell ref="BB23:BB26"/>
    <mergeCell ref="BC23:BC26"/>
    <mergeCell ref="BD23:BD26"/>
    <mergeCell ref="BE23:BE26"/>
    <mergeCell ref="AD20:AE21"/>
    <mergeCell ref="AF20:AG21"/>
    <mergeCell ref="AH20:AI21"/>
    <mergeCell ref="AJ20:AK21"/>
    <mergeCell ref="AL20:AM21"/>
    <mergeCell ref="AN20:AO21"/>
    <mergeCell ref="E13:H13"/>
    <mergeCell ref="E14:H14"/>
    <mergeCell ref="E15:H15"/>
    <mergeCell ref="F19:F22"/>
    <mergeCell ref="M21:X21"/>
    <mergeCell ref="AA20:AA22"/>
    <mergeCell ref="H19:H22"/>
    <mergeCell ref="K19:Y20"/>
    <mergeCell ref="E19:E22"/>
    <mergeCell ref="Z19:Z22"/>
    <mergeCell ref="G19:G22"/>
    <mergeCell ref="I19:I22"/>
    <mergeCell ref="C29:C30"/>
    <mergeCell ref="D29:D30"/>
    <mergeCell ref="E29:E30"/>
    <mergeCell ref="G29:G30"/>
    <mergeCell ref="H29:H30"/>
    <mergeCell ref="I29:I30"/>
    <mergeCell ref="I27:I28"/>
    <mergeCell ref="B29:B30"/>
    <mergeCell ref="B27:B28"/>
    <mergeCell ref="C27:C28"/>
    <mergeCell ref="G27:G28"/>
    <mergeCell ref="F23:F25"/>
    <mergeCell ref="R27:R28"/>
    <mergeCell ref="S27:S28"/>
    <mergeCell ref="T27:T28"/>
    <mergeCell ref="U27:U28"/>
    <mergeCell ref="V27:V28"/>
    <mergeCell ref="M27:M28"/>
    <mergeCell ref="N27:N28"/>
    <mergeCell ref="O27:O28"/>
    <mergeCell ref="P27:P28"/>
    <mergeCell ref="Q27:Q28"/>
    <mergeCell ref="V23:V26"/>
    <mergeCell ref="U23:U26"/>
    <mergeCell ref="T23:T26"/>
    <mergeCell ref="S23:S26"/>
    <mergeCell ref="R23:R26"/>
    <mergeCell ref="Q23:Q26"/>
    <mergeCell ref="P23:P26"/>
    <mergeCell ref="O23:O26"/>
    <mergeCell ref="N23:N26"/>
    <mergeCell ref="M23:M26"/>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AY29:AY30"/>
    <mergeCell ref="AZ29:AZ30"/>
    <mergeCell ref="BA29:BA30"/>
    <mergeCell ref="BB29:BB30"/>
    <mergeCell ref="BC29:BC30"/>
    <mergeCell ref="BD29:BD30"/>
    <mergeCell ref="BE29:BE30"/>
    <mergeCell ref="AQ29:AQ30"/>
    <mergeCell ref="AR29:AR30"/>
    <mergeCell ref="AT29:AT30"/>
    <mergeCell ref="AU29:AU30"/>
    <mergeCell ref="AV29:AV30"/>
    <mergeCell ref="AW29:AX30"/>
    <mergeCell ref="BC2:BC3"/>
    <mergeCell ref="BD2:BE3"/>
    <mergeCell ref="BC4:BC5"/>
    <mergeCell ref="BD4:BE5"/>
    <mergeCell ref="BC6:BC7"/>
    <mergeCell ref="BD6:BE7"/>
    <mergeCell ref="BC8:BC9"/>
    <mergeCell ref="BD8:BE9"/>
    <mergeCell ref="E2:BB9"/>
    <mergeCell ref="A2:D9"/>
    <mergeCell ref="J19:J22"/>
    <mergeCell ref="A29:A30"/>
    <mergeCell ref="A19:A22"/>
    <mergeCell ref="J23:J25"/>
    <mergeCell ref="D19:D22"/>
    <mergeCell ref="J27:J28"/>
    <mergeCell ref="K27:K28"/>
    <mergeCell ref="L27:L28"/>
    <mergeCell ref="D27:D28"/>
    <mergeCell ref="E27:E28"/>
    <mergeCell ref="F27:F28"/>
    <mergeCell ref="H27:H28"/>
    <mergeCell ref="C19:C22"/>
    <mergeCell ref="B19:B22"/>
    <mergeCell ref="B23:B25"/>
  </mergeCells>
  <conditionalFormatting sqref="Y23">
    <cfRule type="cellIs" priority="79" dxfId="6" operator="equal">
      <formula>"BAJO"</formula>
    </cfRule>
    <cfRule type="cellIs" priority="80" dxfId="5" operator="equal">
      <formula>"MODERADO"</formula>
    </cfRule>
    <cfRule type="cellIs" priority="81" dxfId="4" operator="equal">
      <formula>"ALTO"</formula>
    </cfRule>
    <cfRule type="cellIs" priority="82" dxfId="2" operator="equal">
      <formula>"EXTREMO"</formula>
    </cfRule>
  </conditionalFormatting>
  <conditionalFormatting sqref="AR23:AT23">
    <cfRule type="expression" priority="74" dxfId="2">
      <formula>AR23="DEBIL"</formula>
    </cfRule>
  </conditionalFormatting>
  <conditionalFormatting sqref="AW23 AY27 AY29 AW27:AX30 AY23">
    <cfRule type="containsText" priority="68" dxfId="0" operator="containsText" text="MODERADO">
      <formula>NOT(ISERROR(SEARCH("MODERADO",AW23)))</formula>
    </cfRule>
    <cfRule type="containsText" priority="69" dxfId="14" operator="containsText" text="ALTO">
      <formula>NOT(ISERROR(SEARCH("ALTO",AW23)))</formula>
    </cfRule>
    <cfRule type="containsText" priority="70" dxfId="2" operator="containsText" text="EXTREMO">
      <formula>NOT(ISERROR(SEARCH("EXTREMO",AW23)))</formula>
    </cfRule>
    <cfRule type="containsText" priority="71" dxfId="1" operator="containsText" text="BAJO">
      <formula>NOT(ISERROR(SEARCH("BAJO",AW23)))</formula>
    </cfRule>
  </conditionalFormatting>
  <conditionalFormatting sqref="BE23 BE27:BE30">
    <cfRule type="cellIs" priority="37" dxfId="0" operator="equal">
      <formula>"En Curso"</formula>
    </cfRule>
    <cfRule type="cellIs" priority="38" dxfId="2" operator="equal">
      <formula>"Vencida"</formula>
    </cfRule>
    <cfRule type="cellIs" priority="39" dxfId="9" operator="equal">
      <formula>"Cerrada"</formula>
    </cfRule>
  </conditionalFormatting>
  <conditionalFormatting sqref="AR23:AS23 AR28:AR30">
    <cfRule type="expression" priority="33" dxfId="1">
      <formula>AR23="FUERTE"</formula>
    </cfRule>
    <cfRule type="expression" priority="34" dxfId="0">
      <formula>AR23="MODERADO"</formula>
    </cfRule>
  </conditionalFormatting>
  <conditionalFormatting sqref="Y27 Y29">
    <cfRule type="cellIs" priority="15" dxfId="6" operator="equal">
      <formula>"BAJO"</formula>
    </cfRule>
    <cfRule type="cellIs" priority="16" dxfId="5" operator="equal">
      <formula>"MODERADO"</formula>
    </cfRule>
    <cfRule type="cellIs" priority="17" dxfId="4" operator="equal">
      <formula>"ALTO"</formula>
    </cfRule>
    <cfRule type="cellIs" priority="18" dxfId="2" operator="equal">
      <formula>"EXTREMO"</formula>
    </cfRule>
  </conditionalFormatting>
  <conditionalFormatting sqref="AR27:AT27 AR29 AT29">
    <cfRule type="expression" priority="14" dxfId="2">
      <formula>AR27="DEBIL"</formula>
    </cfRule>
  </conditionalFormatting>
  <conditionalFormatting sqref="AR27:AS27">
    <cfRule type="expression" priority="8" dxfId="1">
      <formula>AR27="FUERTE"</formula>
    </cfRule>
    <cfRule type="expression" priority="9" dxfId="0">
      <formula>AR27="MODERADO"</formula>
    </cfRule>
  </conditionalFormatting>
  <dataValidations count="13">
    <dataValidation type="list" allowBlank="1" showInputMessage="1" showErrorMessage="1" sqref="K23 K27 K29">
      <formula1>"1, 2, 3, 4, 5"</formula1>
    </dataValidation>
    <dataValidation type="list" allowBlank="1" showInputMessage="1" showErrorMessage="1" sqref="BE23 BE27:BE30">
      <formula1>"Cerrada, En Curso, Vencida"</formula1>
    </dataValidation>
    <dataValidation type="list" allowBlank="1" showInputMessage="1" showErrorMessage="1" sqref="T23:V23 M23:S25 M27:V30">
      <formula1>"SI,NO"</formula1>
    </dataValidation>
    <dataValidation type="list" allowBlank="1" showInputMessage="1" showErrorMessage="1" sqref="D23:D25 D27:D30">
      <formula1>"Riesgo de Fraude y/o Corrupción, Riesgo Conflicto de Intereses"</formula1>
    </dataValidation>
    <dataValidation type="list" allowBlank="1" showInputMessage="1" showErrorMessage="1" sqref="F23:F28">
      <formula1>"Economico, Reputacional, Economico y Reputacional"</formula1>
    </dataValidation>
    <dataValidation type="list" allowBlank="1" showInputMessage="1" showErrorMessage="1" sqref="AD23:AD30">
      <formula1>"Asignado, No asignado"</formula1>
    </dataValidation>
    <dataValidation type="list" allowBlank="1" showInputMessage="1" showErrorMessage="1" sqref="AF23:AF30">
      <formula1>"Adecuado, Inadecuado"</formula1>
    </dataValidation>
    <dataValidation type="list" allowBlank="1" showInputMessage="1" showErrorMessage="1" sqref="AH23:AH30">
      <formula1>"Oportuno, Inoportuno"</formula1>
    </dataValidation>
    <dataValidation type="list" allowBlank="1" showInputMessage="1" showErrorMessage="1" sqref="AJ23:AJ30">
      <formula1>"Completa, Incompleta, No existe"</formula1>
    </dataValidation>
    <dataValidation type="list" allowBlank="1" showInputMessage="1" showErrorMessage="1" sqref="AY23 AY27:AY30">
      <formula1>"Reducir, Compartir, Evitar, Mitigar"</formula1>
    </dataValidation>
    <dataValidation type="list" allowBlank="1" showInputMessage="1" showErrorMessage="1" sqref="AN23:AN30">
      <formula1>"Si, No"</formula1>
    </dataValidation>
    <dataValidation type="list" allowBlank="1" showInputMessage="1" showErrorMessage="1" sqref="AL23:AL30">
      <formula1>"Confiable, No confiable"</formula1>
    </dataValidation>
    <dataValidation type="list" allowBlank="1" showInputMessage="1" showErrorMessage="1" sqref="AB23:AB30">
      <formula1>INDIRECT($AA23)</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45"/>
  <sheetViews>
    <sheetView zoomScalePageLayoutView="0" workbookViewId="0" topLeftCell="A37">
      <selection activeCell="B34" sqref="B34"/>
    </sheetView>
  </sheetViews>
  <sheetFormatPr defaultColWidth="10.7109375" defaultRowHeight="15"/>
  <cols>
    <col min="1" max="1" width="7.00390625" style="3" customWidth="1"/>
    <col min="2" max="2" width="133.00390625" style="3" customWidth="1"/>
  </cols>
  <sheetData>
    <row r="4" ht="15">
      <c r="B4" s="24" t="s">
        <v>1</v>
      </c>
    </row>
    <row r="6" ht="15.75" thickBot="1"/>
    <row r="7" ht="15.75" thickBot="1">
      <c r="B7" s="26" t="s">
        <v>2</v>
      </c>
    </row>
    <row r="8" ht="15.75" thickBot="1">
      <c r="B8" s="26" t="s">
        <v>181</v>
      </c>
    </row>
    <row r="9" ht="15.75" thickBot="1">
      <c r="B9" s="25" t="s">
        <v>182</v>
      </c>
    </row>
    <row r="10" ht="15.75" thickBot="1">
      <c r="B10" s="25" t="s">
        <v>183</v>
      </c>
    </row>
    <row r="11" spans="1:2" ht="15.75" thickBot="1">
      <c r="A11" s="5"/>
      <c r="B11" s="4"/>
    </row>
    <row r="12" spans="1:2" ht="15.75" thickBot="1">
      <c r="A12" s="45">
        <v>2</v>
      </c>
      <c r="B12" s="35" t="s">
        <v>179</v>
      </c>
    </row>
    <row r="13" spans="1:2" ht="15.75" thickBot="1">
      <c r="A13" s="45">
        <v>3</v>
      </c>
      <c r="B13" s="35" t="s">
        <v>177</v>
      </c>
    </row>
    <row r="14" spans="1:2" ht="15.75" thickBot="1">
      <c r="A14" s="46">
        <v>4</v>
      </c>
      <c r="B14" s="36" t="s">
        <v>161</v>
      </c>
    </row>
    <row r="15" spans="1:2" ht="30" thickBot="1">
      <c r="A15" s="45">
        <v>5</v>
      </c>
      <c r="B15" s="37" t="s">
        <v>178</v>
      </c>
    </row>
    <row r="16" spans="1:2" ht="15.75" thickBot="1">
      <c r="A16" s="45">
        <v>6</v>
      </c>
      <c r="B16" s="38" t="s">
        <v>185</v>
      </c>
    </row>
    <row r="17" spans="1:2" ht="15.75" thickBot="1">
      <c r="A17" s="45">
        <v>7</v>
      </c>
      <c r="B17" s="38" t="s">
        <v>184</v>
      </c>
    </row>
    <row r="18" spans="1:2" ht="30.75" thickBot="1">
      <c r="A18" s="45">
        <v>8</v>
      </c>
      <c r="B18" s="39" t="s">
        <v>186</v>
      </c>
    </row>
    <row r="19" spans="1:2" ht="18" customHeight="1" thickBot="1">
      <c r="A19" s="45">
        <v>9</v>
      </c>
      <c r="B19" s="36" t="s">
        <v>202</v>
      </c>
    </row>
    <row r="20" spans="1:2" ht="34.5" customHeight="1" thickBot="1">
      <c r="A20" s="45">
        <v>10</v>
      </c>
      <c r="B20" s="35" t="s">
        <v>203</v>
      </c>
    </row>
    <row r="21" spans="1:2" ht="15.75" thickBot="1">
      <c r="A21" s="239">
        <v>11</v>
      </c>
      <c r="B21" s="38" t="s">
        <v>162</v>
      </c>
    </row>
    <row r="22" spans="1:2" ht="227.25" customHeight="1" thickBot="1">
      <c r="A22" s="239"/>
      <c r="B22" s="38"/>
    </row>
    <row r="23" spans="1:2" ht="146.25" thickBot="1">
      <c r="A23" s="45">
        <v>12</v>
      </c>
      <c r="B23" s="40" t="s">
        <v>215</v>
      </c>
    </row>
    <row r="24" spans="1:2" ht="15.75" thickBot="1">
      <c r="A24" s="45"/>
      <c r="B24" s="41" t="s">
        <v>163</v>
      </c>
    </row>
    <row r="25" spans="1:2" ht="72" customHeight="1" thickBot="1">
      <c r="A25" s="45">
        <v>13</v>
      </c>
      <c r="B25" s="66" t="s">
        <v>164</v>
      </c>
    </row>
    <row r="26" spans="1:2" ht="132" customHeight="1" thickBot="1">
      <c r="A26" s="45">
        <v>14</v>
      </c>
      <c r="B26" s="43" t="s">
        <v>165</v>
      </c>
    </row>
    <row r="27" spans="1:2" ht="62.25" customHeight="1" thickBot="1">
      <c r="A27" s="45">
        <v>15</v>
      </c>
      <c r="B27" s="43" t="s">
        <v>217</v>
      </c>
    </row>
    <row r="28" spans="1:2" ht="30.75" thickBot="1">
      <c r="A28" s="45">
        <v>16</v>
      </c>
      <c r="B28" s="42" t="s">
        <v>219</v>
      </c>
    </row>
    <row r="29" spans="1:2" ht="30.75" thickBot="1">
      <c r="A29" s="46">
        <v>17</v>
      </c>
      <c r="B29" s="42" t="s">
        <v>218</v>
      </c>
    </row>
    <row r="30" spans="1:2" ht="35.25" customHeight="1" thickBot="1">
      <c r="A30" s="45">
        <v>18</v>
      </c>
      <c r="B30" s="42" t="s">
        <v>221</v>
      </c>
    </row>
    <row r="31" spans="1:2" ht="30.75" thickBot="1">
      <c r="A31" s="45">
        <v>19</v>
      </c>
      <c r="B31" s="42" t="s">
        <v>220</v>
      </c>
    </row>
    <row r="32" spans="1:2" ht="30.75" thickBot="1">
      <c r="A32" s="45">
        <v>20</v>
      </c>
      <c r="B32" s="42" t="s">
        <v>222</v>
      </c>
    </row>
    <row r="33" spans="1:2" ht="30.75" thickBot="1">
      <c r="A33" s="45">
        <v>21</v>
      </c>
      <c r="B33" s="42" t="s">
        <v>175</v>
      </c>
    </row>
    <row r="34" spans="1:2" ht="30.75" thickBot="1">
      <c r="A34" s="45">
        <v>22</v>
      </c>
      <c r="B34" s="42" t="s">
        <v>223</v>
      </c>
    </row>
    <row r="35" spans="1:2" ht="33" customHeight="1" thickBot="1">
      <c r="A35" s="45">
        <v>23</v>
      </c>
      <c r="B35" s="44" t="s">
        <v>176</v>
      </c>
    </row>
    <row r="36" spans="1:2" ht="30.75" thickBot="1">
      <c r="A36" s="45">
        <v>24</v>
      </c>
      <c r="B36" s="42" t="s">
        <v>173</v>
      </c>
    </row>
    <row r="37" spans="1:2" ht="30.75" thickBot="1">
      <c r="A37" s="45">
        <v>25</v>
      </c>
      <c r="B37" s="42" t="s">
        <v>174</v>
      </c>
    </row>
    <row r="38" spans="1:2" ht="15.75" thickBot="1">
      <c r="A38" s="45">
        <v>26</v>
      </c>
      <c r="B38" s="38" t="s">
        <v>172</v>
      </c>
    </row>
    <row r="39" spans="1:2" ht="224.25" thickBot="1">
      <c r="A39" s="45">
        <v>27</v>
      </c>
      <c r="B39" s="42" t="s">
        <v>180</v>
      </c>
    </row>
    <row r="40" spans="1:2" ht="38.25" customHeight="1" thickBot="1">
      <c r="A40" s="45">
        <v>28</v>
      </c>
      <c r="B40" s="42" t="s">
        <v>166</v>
      </c>
    </row>
    <row r="41" spans="1:2" ht="32.25" customHeight="1" thickBot="1">
      <c r="A41" s="45">
        <v>29</v>
      </c>
      <c r="B41" s="42" t="s">
        <v>167</v>
      </c>
    </row>
    <row r="42" spans="1:2" ht="15.75" thickBot="1">
      <c r="A42" s="46">
        <v>30</v>
      </c>
      <c r="B42" s="38" t="s">
        <v>168</v>
      </c>
    </row>
    <row r="43" spans="1:2" ht="15.75" thickBot="1">
      <c r="A43" s="45">
        <v>31</v>
      </c>
      <c r="B43" s="38" t="s">
        <v>169</v>
      </c>
    </row>
    <row r="44" spans="1:2" ht="30.75" thickBot="1">
      <c r="A44" s="45">
        <v>32</v>
      </c>
      <c r="B44" s="42" t="s">
        <v>170</v>
      </c>
    </row>
    <row r="45" spans="1:2" ht="15.75" thickBot="1">
      <c r="A45" s="46">
        <v>33</v>
      </c>
      <c r="B45" s="38" t="s">
        <v>171</v>
      </c>
    </row>
  </sheetData>
  <sheetProtection sheet="1"/>
  <mergeCells count="1">
    <mergeCell ref="A21:A2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3:G32"/>
  <sheetViews>
    <sheetView zoomScalePageLayoutView="0" workbookViewId="0" topLeftCell="A1">
      <selection activeCell="C4" sqref="C4"/>
    </sheetView>
  </sheetViews>
  <sheetFormatPr defaultColWidth="10.7109375" defaultRowHeight="15"/>
  <cols>
    <col min="1" max="1" width="10.7109375" style="107" customWidth="1"/>
    <col min="2" max="2" width="61.28125" style="106" customWidth="1"/>
    <col min="3" max="3" width="10.7109375" style="106" customWidth="1"/>
    <col min="4" max="5" width="10.7109375" style="107" customWidth="1"/>
    <col min="6" max="6" width="39.140625" style="106" bestFit="1" customWidth="1"/>
    <col min="7" max="7" width="10.7109375" style="108" customWidth="1"/>
    <col min="8" max="16384" width="10.7109375" style="107" customWidth="1"/>
  </cols>
  <sheetData>
    <row r="3" spans="2:6" ht="15">
      <c r="B3" s="106" t="s">
        <v>78</v>
      </c>
      <c r="F3" s="106" t="s">
        <v>79</v>
      </c>
    </row>
    <row r="4" ht="15.75" thickBot="1"/>
    <row r="5" spans="2:7" ht="15.75" thickBot="1">
      <c r="B5" s="109" t="s">
        <v>80</v>
      </c>
      <c r="C5" s="109" t="s">
        <v>407</v>
      </c>
      <c r="F5" s="110" t="s">
        <v>81</v>
      </c>
      <c r="G5" s="110" t="s">
        <v>71</v>
      </c>
    </row>
    <row r="6" spans="2:7" ht="15.75" thickBot="1">
      <c r="B6" s="111" t="s">
        <v>82</v>
      </c>
      <c r="C6" s="112" t="s">
        <v>83</v>
      </c>
      <c r="F6" s="113" t="s">
        <v>84</v>
      </c>
      <c r="G6" s="112" t="s">
        <v>85</v>
      </c>
    </row>
    <row r="7" spans="2:7" ht="15.75" thickBot="1">
      <c r="B7" s="111" t="s">
        <v>86</v>
      </c>
      <c r="C7" s="112" t="s">
        <v>87</v>
      </c>
      <c r="F7" s="113" t="s">
        <v>88</v>
      </c>
      <c r="G7" s="112" t="s">
        <v>89</v>
      </c>
    </row>
    <row r="8" spans="2:3" ht="15.75" thickBot="1">
      <c r="B8" s="111" t="s">
        <v>408</v>
      </c>
      <c r="C8" s="112" t="s">
        <v>409</v>
      </c>
    </row>
    <row r="9" spans="2:3" ht="15.75" thickBot="1">
      <c r="B9" s="111" t="s">
        <v>90</v>
      </c>
      <c r="C9" s="112" t="s">
        <v>91</v>
      </c>
    </row>
    <row r="10" spans="2:6" ht="15.75" thickBot="1">
      <c r="B10" s="111" t="s">
        <v>92</v>
      </c>
      <c r="C10" s="112" t="s">
        <v>93</v>
      </c>
      <c r="F10" s="106" t="s">
        <v>96</v>
      </c>
    </row>
    <row r="11" spans="2:3" ht="15.75" thickBot="1">
      <c r="B11" s="111" t="s">
        <v>94</v>
      </c>
      <c r="C11" s="112" t="s">
        <v>95</v>
      </c>
    </row>
    <row r="12" spans="2:3" ht="15.75" thickBot="1">
      <c r="B12" s="111" t="s">
        <v>97</v>
      </c>
      <c r="C12" s="112" t="s">
        <v>98</v>
      </c>
    </row>
    <row r="13" spans="2:3" ht="15.75" thickBot="1">
      <c r="B13" s="113" t="s">
        <v>410</v>
      </c>
      <c r="C13" s="112" t="s">
        <v>99</v>
      </c>
    </row>
    <row r="14" spans="2:3" ht="15.75" thickBot="1">
      <c r="B14" s="113" t="s">
        <v>100</v>
      </c>
      <c r="C14" s="112" t="s">
        <v>101</v>
      </c>
    </row>
    <row r="15" spans="2:6" ht="15.75" thickBot="1">
      <c r="B15" s="113" t="s">
        <v>411</v>
      </c>
      <c r="C15" s="112" t="s">
        <v>412</v>
      </c>
      <c r="F15" s="114" t="s">
        <v>103</v>
      </c>
    </row>
    <row r="16" spans="2:6" ht="15.75" thickBot="1">
      <c r="B16" s="111" t="s">
        <v>413</v>
      </c>
      <c r="C16" s="115" t="s">
        <v>414</v>
      </c>
      <c r="F16" s="106" t="s">
        <v>105</v>
      </c>
    </row>
    <row r="17" spans="2:3" ht="15.75" thickBot="1">
      <c r="B17" s="113" t="s">
        <v>415</v>
      </c>
      <c r="C17" s="112" t="s">
        <v>104</v>
      </c>
    </row>
    <row r="18" spans="2:6" ht="15.75" thickBot="1">
      <c r="B18" s="113" t="s">
        <v>416</v>
      </c>
      <c r="C18" s="112" t="s">
        <v>107</v>
      </c>
      <c r="F18" s="106" t="s">
        <v>106</v>
      </c>
    </row>
    <row r="19" spans="2:3" ht="15.75" thickBot="1">
      <c r="B19" s="113" t="s">
        <v>417</v>
      </c>
      <c r="C19" s="112" t="s">
        <v>108</v>
      </c>
    </row>
    <row r="20" spans="2:3" ht="15.75" thickBot="1">
      <c r="B20" s="113" t="s">
        <v>418</v>
      </c>
      <c r="C20" s="112" t="s">
        <v>111</v>
      </c>
    </row>
    <row r="21" spans="2:3" ht="15.75" thickBot="1">
      <c r="B21" s="111" t="s">
        <v>419</v>
      </c>
      <c r="C21" s="115" t="s">
        <v>113</v>
      </c>
    </row>
    <row r="22" spans="2:3" ht="15.75" thickBot="1">
      <c r="B22" s="113" t="s">
        <v>420</v>
      </c>
      <c r="C22" s="112" t="s">
        <v>421</v>
      </c>
    </row>
    <row r="23" spans="2:3" ht="15.75" thickBot="1">
      <c r="B23" s="111" t="s">
        <v>422</v>
      </c>
      <c r="C23" s="115" t="s">
        <v>423</v>
      </c>
    </row>
    <row r="24" spans="2:3" ht="15.75" thickBot="1">
      <c r="B24" s="113" t="s">
        <v>114</v>
      </c>
      <c r="C24" s="112" t="s">
        <v>115</v>
      </c>
    </row>
    <row r="25" spans="2:3" ht="15.75" thickBot="1">
      <c r="B25" s="113" t="s">
        <v>116</v>
      </c>
      <c r="C25" s="115" t="s">
        <v>117</v>
      </c>
    </row>
    <row r="26" spans="2:3" ht="15.75" thickBot="1">
      <c r="B26" s="111" t="s">
        <v>332</v>
      </c>
      <c r="C26" s="115" t="s">
        <v>424</v>
      </c>
    </row>
    <row r="27" spans="2:3" ht="15.75" thickBot="1">
      <c r="B27" s="113" t="s">
        <v>425</v>
      </c>
      <c r="C27" s="112" t="s">
        <v>426</v>
      </c>
    </row>
    <row r="28" spans="2:3" ht="15.75" thickBot="1">
      <c r="B28" s="113" t="s">
        <v>118</v>
      </c>
      <c r="C28" s="112" t="s">
        <v>119</v>
      </c>
    </row>
    <row r="29" spans="2:3" ht="15.75" thickBot="1">
      <c r="B29" s="111" t="s">
        <v>427</v>
      </c>
      <c r="C29" s="115" t="s">
        <v>120</v>
      </c>
    </row>
    <row r="30" spans="2:3" ht="15.75" thickBot="1">
      <c r="B30" s="113" t="s">
        <v>428</v>
      </c>
      <c r="C30" s="112" t="s">
        <v>122</v>
      </c>
    </row>
    <row r="31" spans="2:3" ht="15.75" thickBot="1">
      <c r="B31" s="113" t="s">
        <v>429</v>
      </c>
      <c r="C31" s="112" t="s">
        <v>127</v>
      </c>
    </row>
    <row r="32" spans="2:3" ht="15.75" thickBot="1">
      <c r="B32" s="113" t="s">
        <v>430</v>
      </c>
      <c r="C32" s="112" t="s">
        <v>128</v>
      </c>
    </row>
  </sheetData>
  <sheetProtection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5:C11"/>
  <sheetViews>
    <sheetView zoomScale="90" zoomScaleNormal="90" zoomScalePageLayoutView="0" workbookViewId="0" topLeftCell="A2">
      <selection activeCell="B10" sqref="B10"/>
    </sheetView>
  </sheetViews>
  <sheetFormatPr defaultColWidth="10.7109375" defaultRowHeight="15"/>
  <cols>
    <col min="1" max="1" width="10.7109375" style="0" customWidth="1"/>
    <col min="2" max="2" width="23.28125" style="0" customWidth="1"/>
    <col min="3" max="3" width="61.28125" style="0" customWidth="1"/>
  </cols>
  <sheetData>
    <row r="5" spans="2:3" ht="63.75" customHeight="1">
      <c r="B5" s="22" t="s">
        <v>44</v>
      </c>
      <c r="C5" s="21" t="s">
        <v>45</v>
      </c>
    </row>
    <row r="6" spans="2:3" ht="52.5" customHeight="1">
      <c r="B6" s="22" t="s">
        <v>46</v>
      </c>
      <c r="C6" s="21" t="s">
        <v>47</v>
      </c>
    </row>
    <row r="7" spans="2:3" ht="116.25" customHeight="1">
      <c r="B7" s="22" t="s">
        <v>48</v>
      </c>
      <c r="C7" s="21" t="s">
        <v>49</v>
      </c>
    </row>
    <row r="8" spans="2:3" ht="54.75" customHeight="1">
      <c r="B8" s="22" t="s">
        <v>50</v>
      </c>
      <c r="C8" s="21" t="s">
        <v>51</v>
      </c>
    </row>
    <row r="9" spans="2:3" ht="75.75" customHeight="1">
      <c r="B9" s="22" t="s">
        <v>52</v>
      </c>
      <c r="C9" s="21" t="s">
        <v>53</v>
      </c>
    </row>
    <row r="10" spans="2:3" ht="61.5" customHeight="1">
      <c r="B10" s="22" t="s">
        <v>54</v>
      </c>
      <c r="C10" s="21" t="s">
        <v>55</v>
      </c>
    </row>
    <row r="11" spans="2:3" ht="80.25" customHeight="1">
      <c r="B11" s="22" t="s">
        <v>56</v>
      </c>
      <c r="C11" s="21" t="s">
        <v>57</v>
      </c>
    </row>
  </sheetData>
  <sheetProtection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E10"/>
  <sheetViews>
    <sheetView zoomScalePageLayoutView="0" workbookViewId="0" topLeftCell="A1">
      <selection activeCell="C9" sqref="C9"/>
    </sheetView>
  </sheetViews>
  <sheetFormatPr defaultColWidth="10.7109375" defaultRowHeight="15"/>
  <cols>
    <col min="1" max="1" width="10.7109375" style="0" customWidth="1"/>
    <col min="2" max="2" width="21.28125" style="0" customWidth="1"/>
    <col min="3" max="3" width="49.57421875" style="0" bestFit="1" customWidth="1"/>
    <col min="4" max="4" width="26.8515625" style="0" customWidth="1"/>
    <col min="5" max="5" width="23.00390625" style="0" customWidth="1"/>
  </cols>
  <sheetData>
    <row r="2" spans="2:4" ht="15">
      <c r="B2" s="240" t="s">
        <v>16</v>
      </c>
      <c r="C2" s="240"/>
      <c r="D2" s="47"/>
    </row>
    <row r="4" ht="15.75" thickBot="1"/>
    <row r="5" spans="2:5" ht="24" thickBot="1">
      <c r="B5" s="8"/>
      <c r="C5" s="48" t="s">
        <v>17</v>
      </c>
      <c r="D5" s="48" t="s">
        <v>33</v>
      </c>
      <c r="E5" s="48" t="s">
        <v>14</v>
      </c>
    </row>
    <row r="6" spans="2:5" ht="29.25" thickBot="1">
      <c r="B6" s="60" t="s">
        <v>188</v>
      </c>
      <c r="C6" s="61" t="s">
        <v>187</v>
      </c>
      <c r="D6" s="61" t="s">
        <v>197</v>
      </c>
      <c r="E6" s="62">
        <v>0.2</v>
      </c>
    </row>
    <row r="7" spans="2:5" ht="29.25" thickBot="1">
      <c r="B7" s="63" t="s">
        <v>189</v>
      </c>
      <c r="C7" s="61" t="s">
        <v>193</v>
      </c>
      <c r="D7" s="61" t="s">
        <v>198</v>
      </c>
      <c r="E7" s="62">
        <v>0.4</v>
      </c>
    </row>
    <row r="8" spans="2:5" ht="29.25" thickBot="1">
      <c r="B8" s="64" t="s">
        <v>190</v>
      </c>
      <c r="C8" s="61" t="s">
        <v>195</v>
      </c>
      <c r="D8" s="61" t="s">
        <v>199</v>
      </c>
      <c r="E8" s="62">
        <v>0.6</v>
      </c>
    </row>
    <row r="9" spans="2:5" ht="43.5" thickBot="1">
      <c r="B9" s="65" t="s">
        <v>191</v>
      </c>
      <c r="C9" s="61" t="s">
        <v>194</v>
      </c>
      <c r="D9" s="61" t="s">
        <v>200</v>
      </c>
      <c r="E9" s="62">
        <v>0.8</v>
      </c>
    </row>
    <row r="10" spans="2:5" ht="33.75" customHeight="1" thickBot="1">
      <c r="B10" s="51" t="s">
        <v>192</v>
      </c>
      <c r="C10" s="61" t="s">
        <v>196</v>
      </c>
      <c r="D10" s="61" t="s">
        <v>201</v>
      </c>
      <c r="E10" s="62">
        <v>1</v>
      </c>
    </row>
  </sheetData>
  <sheetProtection sheet="1"/>
  <mergeCells count="1">
    <mergeCell ref="B2:C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D9"/>
  <sheetViews>
    <sheetView zoomScalePageLayoutView="0" workbookViewId="0" topLeftCell="A1">
      <selection activeCell="H6" sqref="H6"/>
    </sheetView>
  </sheetViews>
  <sheetFormatPr defaultColWidth="10.7109375" defaultRowHeight="15"/>
  <cols>
    <col min="1" max="1" width="10.7109375" style="0" customWidth="1"/>
    <col min="2" max="2" width="13.7109375" style="0" customWidth="1"/>
    <col min="3" max="3" width="43.28125" style="0" customWidth="1"/>
    <col min="4" max="4" width="22.421875" style="0" customWidth="1"/>
  </cols>
  <sheetData>
    <row r="2" spans="2:3" ht="15">
      <c r="B2" s="241" t="s">
        <v>19</v>
      </c>
      <c r="C2" s="242"/>
    </row>
    <row r="3" ht="15.75" thickBot="1"/>
    <row r="4" spans="2:4" ht="15.75" thickBot="1">
      <c r="B4" s="52"/>
      <c r="C4" s="53" t="s">
        <v>18</v>
      </c>
      <c r="D4" s="53" t="s">
        <v>15</v>
      </c>
    </row>
    <row r="5" spans="2:4" ht="29.25" thickBot="1">
      <c r="B5" s="54" t="s">
        <v>209</v>
      </c>
      <c r="C5" s="55" t="s">
        <v>204</v>
      </c>
      <c r="D5" s="50">
        <v>0.2</v>
      </c>
    </row>
    <row r="6" spans="2:4" ht="48.75" customHeight="1" thickBot="1">
      <c r="B6" s="56" t="s">
        <v>210</v>
      </c>
      <c r="C6" s="55" t="s">
        <v>205</v>
      </c>
      <c r="D6" s="50">
        <v>0.4</v>
      </c>
    </row>
    <row r="7" spans="2:4" ht="34.5" customHeight="1" thickBot="1">
      <c r="B7" s="57" t="s">
        <v>37</v>
      </c>
      <c r="C7" s="49" t="s">
        <v>206</v>
      </c>
      <c r="D7" s="50">
        <v>0.6</v>
      </c>
    </row>
    <row r="8" spans="2:4" ht="29.25" thickBot="1">
      <c r="B8" s="58" t="s">
        <v>211</v>
      </c>
      <c r="C8" s="55" t="s">
        <v>207</v>
      </c>
      <c r="D8" s="50">
        <v>0.8</v>
      </c>
    </row>
    <row r="9" spans="2:4" ht="39.75" customHeight="1" thickBot="1">
      <c r="B9" s="59" t="s">
        <v>212</v>
      </c>
      <c r="C9" s="55" t="s">
        <v>208</v>
      </c>
      <c r="D9" s="50">
        <v>1</v>
      </c>
    </row>
  </sheetData>
  <sheetProtection sheet="1"/>
  <mergeCells count="1">
    <mergeCell ref="B2:C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J19"/>
  <sheetViews>
    <sheetView zoomScalePageLayoutView="0" workbookViewId="0" topLeftCell="A1">
      <selection activeCell="O12" sqref="O12"/>
    </sheetView>
  </sheetViews>
  <sheetFormatPr defaultColWidth="10.7109375" defaultRowHeight="15"/>
  <sheetData>
    <row r="2" spans="2:4" s="3" customFormat="1" ht="15.75">
      <c r="B2" s="260" t="s">
        <v>43</v>
      </c>
      <c r="C2" s="261"/>
      <c r="D2" s="261"/>
    </row>
    <row r="4" spans="2:8" ht="18">
      <c r="B4" s="12"/>
      <c r="C4" s="12"/>
      <c r="D4" s="263" t="s">
        <v>214</v>
      </c>
      <c r="E4" s="263"/>
      <c r="F4" s="263"/>
      <c r="G4" s="263"/>
      <c r="H4" s="263"/>
    </row>
    <row r="5" spans="2:8" ht="15.75" thickBot="1">
      <c r="B5" s="12"/>
      <c r="C5" s="13"/>
      <c r="D5" s="14"/>
      <c r="E5" s="14"/>
      <c r="F5" s="14"/>
      <c r="G5" s="14"/>
      <c r="H5" s="14"/>
    </row>
    <row r="6" spans="2:8" ht="15.75" thickTop="1">
      <c r="B6" s="264" t="s">
        <v>14</v>
      </c>
      <c r="C6" s="15" t="s">
        <v>192</v>
      </c>
      <c r="D6" s="250"/>
      <c r="E6" s="250"/>
      <c r="F6" s="250"/>
      <c r="G6" s="250"/>
      <c r="H6" s="252"/>
    </row>
    <row r="7" spans="2:10" ht="15.75" thickBot="1">
      <c r="B7" s="264"/>
      <c r="C7" s="16">
        <v>1</v>
      </c>
      <c r="D7" s="251"/>
      <c r="E7" s="251"/>
      <c r="F7" s="251"/>
      <c r="G7" s="251"/>
      <c r="H7" s="253"/>
      <c r="J7" s="254" t="s">
        <v>40</v>
      </c>
    </row>
    <row r="8" spans="2:10" ht="15.75" thickBot="1">
      <c r="B8" s="264"/>
      <c r="C8" s="17" t="s">
        <v>191</v>
      </c>
      <c r="D8" s="244"/>
      <c r="E8" s="244"/>
      <c r="F8" s="250"/>
      <c r="G8" s="250"/>
      <c r="H8" s="252"/>
      <c r="J8" s="255"/>
    </row>
    <row r="9" spans="2:10" ht="15.75" thickBot="1">
      <c r="B9" s="264"/>
      <c r="C9" s="16">
        <v>0.8</v>
      </c>
      <c r="D9" s="245"/>
      <c r="E9" s="245"/>
      <c r="F9" s="251"/>
      <c r="G9" s="251"/>
      <c r="H9" s="253"/>
      <c r="J9" s="256" t="s">
        <v>41</v>
      </c>
    </row>
    <row r="10" spans="2:10" ht="15.75" thickBot="1">
      <c r="B10" s="264"/>
      <c r="C10" s="17" t="s">
        <v>190</v>
      </c>
      <c r="D10" s="244"/>
      <c r="E10" s="244"/>
      <c r="F10" s="244"/>
      <c r="G10" s="250"/>
      <c r="H10" s="252"/>
      <c r="J10" s="257"/>
    </row>
    <row r="11" spans="2:10" ht="15.75" thickBot="1">
      <c r="B11" s="264"/>
      <c r="C11" s="16">
        <v>0.6</v>
      </c>
      <c r="D11" s="245"/>
      <c r="E11" s="245"/>
      <c r="F11" s="245"/>
      <c r="G11" s="251"/>
      <c r="H11" s="253"/>
      <c r="J11" s="258" t="s">
        <v>37</v>
      </c>
    </row>
    <row r="12" spans="2:10" ht="15.75" thickBot="1">
      <c r="B12" s="264"/>
      <c r="C12" s="17" t="s">
        <v>189</v>
      </c>
      <c r="D12" s="248"/>
      <c r="E12" s="244"/>
      <c r="F12" s="244"/>
      <c r="G12" s="250"/>
      <c r="H12" s="252"/>
      <c r="J12" s="259"/>
    </row>
    <row r="13" spans="2:10" ht="15.75" thickBot="1">
      <c r="B13" s="264"/>
      <c r="C13" s="16">
        <v>0.4</v>
      </c>
      <c r="D13" s="249"/>
      <c r="E13" s="245"/>
      <c r="F13" s="245"/>
      <c r="G13" s="251"/>
      <c r="H13" s="253"/>
      <c r="J13" s="246" t="s">
        <v>42</v>
      </c>
    </row>
    <row r="14" spans="2:10" ht="15">
      <c r="B14" s="264"/>
      <c r="C14" s="17" t="s">
        <v>213</v>
      </c>
      <c r="D14" s="248"/>
      <c r="E14" s="248"/>
      <c r="F14" s="244"/>
      <c r="G14" s="250"/>
      <c r="H14" s="252"/>
      <c r="J14" s="247"/>
    </row>
    <row r="15" spans="2:8" ht="15">
      <c r="B15" s="264"/>
      <c r="C15" s="18">
        <v>0.2</v>
      </c>
      <c r="D15" s="249"/>
      <c r="E15" s="249"/>
      <c r="F15" s="245"/>
      <c r="G15" s="251"/>
      <c r="H15" s="253"/>
    </row>
    <row r="16" spans="2:8" ht="15">
      <c r="B16" s="262"/>
      <c r="C16" s="262"/>
      <c r="D16" s="19" t="s">
        <v>35</v>
      </c>
      <c r="E16" s="19" t="s">
        <v>36</v>
      </c>
      <c r="F16" s="19" t="s">
        <v>37</v>
      </c>
      <c r="G16" s="19" t="s">
        <v>38</v>
      </c>
      <c r="H16" s="19" t="s">
        <v>39</v>
      </c>
    </row>
    <row r="17" spans="2:8" ht="15">
      <c r="B17" s="262"/>
      <c r="C17" s="262"/>
      <c r="D17" s="20">
        <v>0.2</v>
      </c>
      <c r="E17" s="20">
        <v>0.4</v>
      </c>
      <c r="F17" s="20">
        <v>0.6</v>
      </c>
      <c r="G17" s="20">
        <v>0.8</v>
      </c>
      <c r="H17" s="20">
        <v>1</v>
      </c>
    </row>
    <row r="19" spans="4:8" ht="18">
      <c r="D19" s="243" t="s">
        <v>15</v>
      </c>
      <c r="E19" s="243"/>
      <c r="F19" s="243"/>
      <c r="G19" s="243"/>
      <c r="H19" s="243"/>
    </row>
  </sheetData>
  <sheetProtection sheet="1"/>
  <mergeCells count="35">
    <mergeCell ref="B2:D2"/>
    <mergeCell ref="B16:B17"/>
    <mergeCell ref="C16:C17"/>
    <mergeCell ref="D4:H4"/>
    <mergeCell ref="B6:B15"/>
    <mergeCell ref="D6:D7"/>
    <mergeCell ref="E6:E7"/>
    <mergeCell ref="F6:F7"/>
    <mergeCell ref="G6:G7"/>
    <mergeCell ref="H6:H7"/>
    <mergeCell ref="D8:D9"/>
    <mergeCell ref="E8:E9"/>
    <mergeCell ref="F8:F9"/>
    <mergeCell ref="H14:H15"/>
    <mergeCell ref="G8:G9"/>
    <mergeCell ref="H8:H9"/>
    <mergeCell ref="J7:J8"/>
    <mergeCell ref="J9:J10"/>
    <mergeCell ref="J11:J12"/>
    <mergeCell ref="G10:G11"/>
    <mergeCell ref="H10:H11"/>
    <mergeCell ref="D19:H19"/>
    <mergeCell ref="D10:D11"/>
    <mergeCell ref="J13:J14"/>
    <mergeCell ref="D12:D13"/>
    <mergeCell ref="E12:E13"/>
    <mergeCell ref="F12:F13"/>
    <mergeCell ref="G12:G13"/>
    <mergeCell ref="H12:H13"/>
    <mergeCell ref="D14:D15"/>
    <mergeCell ref="E14:E15"/>
    <mergeCell ref="F14:F15"/>
    <mergeCell ref="G14:G15"/>
    <mergeCell ref="E10:E11"/>
    <mergeCell ref="F10:F1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G36"/>
  <sheetViews>
    <sheetView zoomScalePageLayoutView="0" workbookViewId="0" topLeftCell="A1">
      <selection activeCell="I4" sqref="I4"/>
    </sheetView>
  </sheetViews>
  <sheetFormatPr defaultColWidth="10.7109375" defaultRowHeight="15"/>
  <cols>
    <col min="1" max="1" width="10.7109375" style="0" customWidth="1"/>
    <col min="2" max="2" width="17.57421875" style="0" customWidth="1"/>
    <col min="3" max="3" width="15.140625" style="0" customWidth="1"/>
    <col min="4" max="4" width="12.8515625" style="0" customWidth="1"/>
    <col min="5" max="5" width="47.421875" style="0" customWidth="1"/>
    <col min="6" max="7" width="10.7109375" style="0" customWidth="1"/>
    <col min="8" max="8" width="19.28125" style="0" customWidth="1"/>
    <col min="9" max="9" width="18.57421875" style="0" customWidth="1"/>
    <col min="10" max="10" width="13.421875" style="0" customWidth="1"/>
    <col min="11" max="11" width="15.57421875" style="0" customWidth="1"/>
  </cols>
  <sheetData>
    <row r="2" spans="2:6" ht="15">
      <c r="B2" s="265" t="s">
        <v>34</v>
      </c>
      <c r="C2" s="266"/>
      <c r="D2" s="266"/>
      <c r="E2" s="266"/>
      <c r="F2" s="266"/>
    </row>
    <row r="5" spans="2:6" ht="24.75" customHeight="1">
      <c r="B5" s="267" t="s">
        <v>20</v>
      </c>
      <c r="C5" s="267"/>
      <c r="D5" s="267"/>
      <c r="E5" s="23" t="s">
        <v>21</v>
      </c>
      <c r="F5" s="23" t="s">
        <v>22</v>
      </c>
    </row>
    <row r="6" spans="2:6" ht="53.25" customHeight="1">
      <c r="B6" s="268" t="s">
        <v>23</v>
      </c>
      <c r="C6" s="268" t="s">
        <v>24</v>
      </c>
      <c r="D6" s="34" t="s">
        <v>10</v>
      </c>
      <c r="E6" s="10" t="s">
        <v>25</v>
      </c>
      <c r="F6" s="11">
        <v>0.25</v>
      </c>
    </row>
    <row r="7" spans="2:6" ht="42.75" customHeight="1">
      <c r="B7" s="268"/>
      <c r="C7" s="268"/>
      <c r="D7" s="34" t="s">
        <v>13</v>
      </c>
      <c r="E7" s="10" t="s">
        <v>26</v>
      </c>
      <c r="F7" s="11">
        <v>0.15</v>
      </c>
    </row>
    <row r="8" spans="2:6" ht="50.25" customHeight="1">
      <c r="B8" s="268"/>
      <c r="C8" s="268"/>
      <c r="D8" s="34" t="s">
        <v>27</v>
      </c>
      <c r="E8" s="10" t="s">
        <v>28</v>
      </c>
      <c r="F8" s="11">
        <v>0.1</v>
      </c>
    </row>
    <row r="9" spans="2:6" ht="60" customHeight="1">
      <c r="B9" s="268"/>
      <c r="C9" s="268" t="s">
        <v>29</v>
      </c>
      <c r="D9" s="34" t="s">
        <v>30</v>
      </c>
      <c r="E9" s="10" t="s">
        <v>31</v>
      </c>
      <c r="F9" s="11">
        <v>0.25</v>
      </c>
    </row>
    <row r="10" spans="2:6" ht="34.5" customHeight="1">
      <c r="B10" s="268"/>
      <c r="C10" s="268"/>
      <c r="D10" s="34" t="s">
        <v>11</v>
      </c>
      <c r="E10" s="10" t="s">
        <v>32</v>
      </c>
      <c r="F10" s="11">
        <v>0.15</v>
      </c>
    </row>
    <row r="11" spans="1:7" ht="52.5" customHeight="1">
      <c r="A11" s="7"/>
      <c r="B11" s="69"/>
      <c r="C11" s="69"/>
      <c r="D11" s="70"/>
      <c r="E11" s="71"/>
      <c r="F11" s="70"/>
      <c r="G11" s="7"/>
    </row>
    <row r="12" spans="2:6" ht="54" customHeight="1">
      <c r="B12" s="269" t="s">
        <v>226</v>
      </c>
      <c r="C12" s="269"/>
      <c r="D12" s="269"/>
      <c r="E12" s="269"/>
      <c r="F12" s="70"/>
    </row>
    <row r="13" spans="2:6" ht="39" customHeight="1">
      <c r="B13" s="270" t="s">
        <v>227</v>
      </c>
      <c r="C13" s="271" t="s">
        <v>228</v>
      </c>
      <c r="D13" s="271" t="s">
        <v>229</v>
      </c>
      <c r="E13" s="272" t="s">
        <v>230</v>
      </c>
      <c r="F13" s="70"/>
    </row>
    <row r="14" spans="2:6" ht="52.5" customHeight="1">
      <c r="B14" s="270"/>
      <c r="C14" s="271"/>
      <c r="D14" s="271"/>
      <c r="E14" s="272"/>
      <c r="F14" s="70"/>
    </row>
    <row r="15" spans="2:6" ht="54" customHeight="1">
      <c r="B15" s="273" t="s">
        <v>231</v>
      </c>
      <c r="C15" s="72" t="s">
        <v>224</v>
      </c>
      <c r="D15" s="72">
        <v>15</v>
      </c>
      <c r="E15" s="274"/>
      <c r="F15" s="70"/>
    </row>
    <row r="16" spans="2:6" ht="49.5" customHeight="1">
      <c r="B16" s="273"/>
      <c r="C16" s="73" t="s">
        <v>225</v>
      </c>
      <c r="D16" s="73">
        <v>0</v>
      </c>
      <c r="E16" s="274"/>
      <c r="F16" s="70"/>
    </row>
    <row r="17" spans="2:6" ht="51" customHeight="1">
      <c r="B17" s="273" t="s">
        <v>232</v>
      </c>
      <c r="C17" s="72" t="s">
        <v>225</v>
      </c>
      <c r="D17" s="72">
        <v>15</v>
      </c>
      <c r="E17" s="274"/>
      <c r="F17" s="70"/>
    </row>
    <row r="18" spans="2:6" ht="36.75" customHeight="1">
      <c r="B18" s="273"/>
      <c r="C18" s="73" t="s">
        <v>233</v>
      </c>
      <c r="D18" s="73">
        <v>0</v>
      </c>
      <c r="E18" s="274"/>
      <c r="F18" s="67"/>
    </row>
    <row r="19" spans="2:6" ht="42.75" customHeight="1">
      <c r="B19" s="275" t="s">
        <v>234</v>
      </c>
      <c r="C19" s="72" t="s">
        <v>235</v>
      </c>
      <c r="D19" s="72">
        <v>15</v>
      </c>
      <c r="E19" s="274"/>
      <c r="F19" s="67"/>
    </row>
    <row r="20" spans="2:6" ht="31.5" customHeight="1">
      <c r="B20" s="275"/>
      <c r="C20" s="73" t="s">
        <v>236</v>
      </c>
      <c r="D20" s="73">
        <v>0</v>
      </c>
      <c r="E20" s="274"/>
      <c r="F20" s="9"/>
    </row>
    <row r="21" spans="2:5" ht="23.25" customHeight="1">
      <c r="B21" s="74" t="s">
        <v>237</v>
      </c>
      <c r="C21" s="72" t="s">
        <v>238</v>
      </c>
      <c r="D21" s="72">
        <v>15</v>
      </c>
      <c r="E21" s="72"/>
    </row>
    <row r="22" spans="2:5" ht="23.25" customHeight="1">
      <c r="B22" s="275" t="s">
        <v>239</v>
      </c>
      <c r="C22" s="75" t="s">
        <v>240</v>
      </c>
      <c r="D22" s="75">
        <v>15</v>
      </c>
      <c r="E22" s="276"/>
    </row>
    <row r="23" spans="2:5" ht="24.75" customHeight="1">
      <c r="B23" s="275"/>
      <c r="C23" s="73" t="s">
        <v>241</v>
      </c>
      <c r="D23" s="73">
        <v>0</v>
      </c>
      <c r="E23" s="276"/>
    </row>
    <row r="24" spans="2:5" ht="42.75">
      <c r="B24" s="273" t="s">
        <v>242</v>
      </c>
      <c r="C24" s="76" t="s">
        <v>243</v>
      </c>
      <c r="D24" s="72">
        <v>15</v>
      </c>
      <c r="E24" s="274"/>
    </row>
    <row r="25" spans="2:5" ht="57">
      <c r="B25" s="273"/>
      <c r="C25" s="77" t="s">
        <v>244</v>
      </c>
      <c r="D25" s="73">
        <v>0</v>
      </c>
      <c r="E25" s="274"/>
    </row>
    <row r="26" spans="2:5" ht="15">
      <c r="B26" s="277" t="s">
        <v>245</v>
      </c>
      <c r="C26" s="277"/>
      <c r="D26" s="277"/>
      <c r="E26" s="68">
        <v>0</v>
      </c>
    </row>
    <row r="28" spans="2:5" ht="43.5" customHeight="1">
      <c r="B28" s="282" t="s">
        <v>246</v>
      </c>
      <c r="C28" s="282"/>
      <c r="D28" s="278" t="s">
        <v>247</v>
      </c>
      <c r="E28" s="278"/>
    </row>
    <row r="29" spans="2:5" ht="21" customHeight="1">
      <c r="B29" s="283" t="s">
        <v>248</v>
      </c>
      <c r="C29" s="283"/>
      <c r="D29" s="279" t="s">
        <v>249</v>
      </c>
      <c r="E29" s="279"/>
    </row>
    <row r="30" spans="2:5" ht="22.5" customHeight="1">
      <c r="B30" s="284" t="s">
        <v>37</v>
      </c>
      <c r="C30" s="284"/>
      <c r="D30" s="280" t="s">
        <v>250</v>
      </c>
      <c r="E30" s="280"/>
    </row>
    <row r="31" spans="2:5" ht="20.25" customHeight="1">
      <c r="B31" s="283" t="s">
        <v>251</v>
      </c>
      <c r="C31" s="283"/>
      <c r="D31" s="279" t="s">
        <v>252</v>
      </c>
      <c r="E31" s="279"/>
    </row>
    <row r="32" spans="2:5" ht="15" customHeight="1">
      <c r="B32" s="281" t="s">
        <v>253</v>
      </c>
      <c r="C32" s="281"/>
      <c r="D32" s="281"/>
      <c r="E32" s="281"/>
    </row>
    <row r="33" spans="2:5" ht="15">
      <c r="B33" s="281"/>
      <c r="C33" s="281"/>
      <c r="D33" s="281"/>
      <c r="E33" s="281"/>
    </row>
    <row r="34" spans="2:5" ht="15">
      <c r="B34" s="281"/>
      <c r="C34" s="281"/>
      <c r="D34" s="281"/>
      <c r="E34" s="281"/>
    </row>
    <row r="35" spans="2:5" ht="15">
      <c r="B35" s="281"/>
      <c r="C35" s="281"/>
      <c r="D35" s="281"/>
      <c r="E35" s="281"/>
    </row>
    <row r="36" spans="2:5" ht="15">
      <c r="B36" s="281"/>
      <c r="C36" s="281"/>
      <c r="D36" s="281"/>
      <c r="E36" s="281"/>
    </row>
  </sheetData>
  <sheetProtection sheet="1"/>
  <mergeCells count="30">
    <mergeCell ref="D28:E28"/>
    <mergeCell ref="D29:E29"/>
    <mergeCell ref="D30:E30"/>
    <mergeCell ref="D31:E31"/>
    <mergeCell ref="B32:E36"/>
    <mergeCell ref="B28:C28"/>
    <mergeCell ref="B29:C29"/>
    <mergeCell ref="B30:C30"/>
    <mergeCell ref="B31:C31"/>
    <mergeCell ref="B22:B23"/>
    <mergeCell ref="E22:E23"/>
    <mergeCell ref="B24:B25"/>
    <mergeCell ref="E24:E25"/>
    <mergeCell ref="B26:D26"/>
    <mergeCell ref="B15:B16"/>
    <mergeCell ref="E15:E16"/>
    <mergeCell ref="B17:B18"/>
    <mergeCell ref="E17:E18"/>
    <mergeCell ref="B19:B20"/>
    <mergeCell ref="E19:E20"/>
    <mergeCell ref="B12:E12"/>
    <mergeCell ref="B13:B14"/>
    <mergeCell ref="C13:C14"/>
    <mergeCell ref="D13:D14"/>
    <mergeCell ref="E13:E14"/>
    <mergeCell ref="B2:F2"/>
    <mergeCell ref="B5:D5"/>
    <mergeCell ref="B6:B10"/>
    <mergeCell ref="C6:C8"/>
    <mergeCell ref="C9:C10"/>
  </mergeCells>
  <printOptions/>
  <pageMargins left="0.7" right="0.7" top="0.75" bottom="0.75" header="0.3" footer="0.3"/>
  <pageSetup horizontalDpi="600" verticalDpi="600" orientation="portrait" paperSize="119" r:id="rId1"/>
</worksheet>
</file>

<file path=xl/worksheets/sheet9.xml><?xml version="1.0" encoding="utf-8"?>
<worksheet xmlns="http://schemas.openxmlformats.org/spreadsheetml/2006/main" xmlns:r="http://schemas.openxmlformats.org/officeDocument/2006/relationships">
  <dimension ref="A1:C148"/>
  <sheetViews>
    <sheetView zoomScalePageLayoutView="0" workbookViewId="0" topLeftCell="A1">
      <selection activeCell="B3" sqref="B3"/>
    </sheetView>
  </sheetViews>
  <sheetFormatPr defaultColWidth="11.421875" defaultRowHeight="15"/>
  <cols>
    <col min="1" max="1" width="54.00390625" style="85" customWidth="1"/>
    <col min="2" max="2" width="55.28125" style="85" customWidth="1"/>
    <col min="3" max="3" width="52.00390625" style="85" customWidth="1"/>
    <col min="4" max="16384" width="11.421875" style="82" customWidth="1"/>
  </cols>
  <sheetData>
    <row r="1" spans="1:3" ht="21.75" customHeight="1">
      <c r="A1" s="81" t="s">
        <v>3</v>
      </c>
      <c r="B1" s="81" t="s">
        <v>256</v>
      </c>
      <c r="C1" s="81" t="s">
        <v>5</v>
      </c>
    </row>
    <row r="2" spans="1:3" ht="25.5" customHeight="1">
      <c r="A2" s="83"/>
      <c r="B2" s="83"/>
      <c r="C2" s="83"/>
    </row>
    <row r="3" spans="1:3" ht="263.25" customHeight="1">
      <c r="A3" s="83" t="s">
        <v>257</v>
      </c>
      <c r="B3" s="83" t="s">
        <v>258</v>
      </c>
      <c r="C3" s="83" t="s">
        <v>259</v>
      </c>
    </row>
    <row r="4" spans="1:3" ht="85.5">
      <c r="A4" s="83" t="s">
        <v>260</v>
      </c>
      <c r="B4" s="83" t="s">
        <v>406</v>
      </c>
      <c r="C4" s="83" t="s">
        <v>261</v>
      </c>
    </row>
    <row r="5" spans="1:3" ht="57">
      <c r="A5" s="83" t="s">
        <v>262</v>
      </c>
      <c r="B5" s="83" t="s">
        <v>263</v>
      </c>
      <c r="C5" s="83" t="s">
        <v>264</v>
      </c>
    </row>
    <row r="6" spans="1:3" ht="99.75">
      <c r="A6" s="83" t="s">
        <v>265</v>
      </c>
      <c r="B6" s="83" t="s">
        <v>266</v>
      </c>
      <c r="C6" s="83" t="s">
        <v>267</v>
      </c>
    </row>
    <row r="7" spans="1:3" ht="85.5">
      <c r="A7" s="83" t="s">
        <v>268</v>
      </c>
      <c r="B7" s="83" t="s">
        <v>269</v>
      </c>
      <c r="C7" s="83" t="s">
        <v>270</v>
      </c>
    </row>
    <row r="8" spans="1:3" ht="128.25">
      <c r="A8" s="83" t="s">
        <v>271</v>
      </c>
      <c r="B8" s="83" t="s">
        <v>272</v>
      </c>
      <c r="C8" s="83" t="s">
        <v>273</v>
      </c>
    </row>
    <row r="9" spans="1:3" ht="185.25">
      <c r="A9" s="83" t="s">
        <v>274</v>
      </c>
      <c r="B9" s="83" t="s">
        <v>275</v>
      </c>
      <c r="C9" s="83" t="s">
        <v>276</v>
      </c>
    </row>
    <row r="10" spans="1:3" ht="102" customHeight="1">
      <c r="A10" s="83" t="s">
        <v>277</v>
      </c>
      <c r="B10" s="83" t="s">
        <v>278</v>
      </c>
      <c r="C10" s="83" t="s">
        <v>279</v>
      </c>
    </row>
    <row r="11" spans="1:3" ht="99.75">
      <c r="A11" s="83" t="s">
        <v>280</v>
      </c>
      <c r="B11" s="83" t="s">
        <v>281</v>
      </c>
      <c r="C11" s="83" t="s">
        <v>282</v>
      </c>
    </row>
    <row r="12" spans="1:3" ht="71.25">
      <c r="A12" s="83" t="s">
        <v>283</v>
      </c>
      <c r="B12" s="83" t="s">
        <v>284</v>
      </c>
      <c r="C12" s="84" t="s">
        <v>285</v>
      </c>
    </row>
    <row r="13" spans="1:3" ht="57">
      <c r="A13" s="83" t="s">
        <v>286</v>
      </c>
      <c r="B13" s="83" t="s">
        <v>287</v>
      </c>
      <c r="C13" s="83" t="s">
        <v>288</v>
      </c>
    </row>
    <row r="14" spans="1:3" ht="194.25" customHeight="1">
      <c r="A14" s="83" t="s">
        <v>289</v>
      </c>
      <c r="B14" s="83" t="s">
        <v>290</v>
      </c>
      <c r="C14" s="83" t="s">
        <v>291</v>
      </c>
    </row>
    <row r="16" spans="1:2" ht="15">
      <c r="A16" s="81" t="s">
        <v>14</v>
      </c>
      <c r="B16" s="81" t="s">
        <v>15</v>
      </c>
    </row>
    <row r="17" spans="1:2" ht="14.25">
      <c r="A17" s="86" t="s">
        <v>10</v>
      </c>
      <c r="B17" s="86" t="s">
        <v>27</v>
      </c>
    </row>
    <row r="18" spans="1:2" ht="14.25">
      <c r="A18" s="86" t="s">
        <v>13</v>
      </c>
      <c r="B18" s="86"/>
    </row>
    <row r="20" ht="14.25">
      <c r="A20" s="85" t="s">
        <v>14</v>
      </c>
    </row>
    <row r="21" ht="14.25">
      <c r="A21" s="85" t="s">
        <v>15</v>
      </c>
    </row>
    <row r="23" ht="15">
      <c r="A23" s="81" t="s">
        <v>292</v>
      </c>
    </row>
    <row r="24" ht="14.25">
      <c r="A24" s="84" t="s">
        <v>365</v>
      </c>
    </row>
    <row r="25" ht="14.25">
      <c r="A25" s="84" t="s">
        <v>112</v>
      </c>
    </row>
    <row r="26" ht="14.25">
      <c r="A26" s="84" t="s">
        <v>125</v>
      </c>
    </row>
    <row r="27" ht="14.25">
      <c r="A27" s="84" t="s">
        <v>126</v>
      </c>
    </row>
    <row r="28" ht="14.25">
      <c r="A28" s="84" t="s">
        <v>118</v>
      </c>
    </row>
    <row r="29" ht="14.25">
      <c r="A29" s="84" t="s">
        <v>327</v>
      </c>
    </row>
    <row r="30" s="85" customFormat="1" ht="14.25">
      <c r="A30" s="84" t="s">
        <v>340</v>
      </c>
    </row>
    <row r="31" s="85" customFormat="1" ht="14.25">
      <c r="A31" s="84" t="s">
        <v>331</v>
      </c>
    </row>
    <row r="32" s="85" customFormat="1" ht="28.5">
      <c r="A32" s="84" t="s">
        <v>360</v>
      </c>
    </row>
    <row r="33" s="85" customFormat="1" ht="14.25">
      <c r="A33" s="84" t="s">
        <v>393</v>
      </c>
    </row>
    <row r="34" s="85" customFormat="1" ht="14.25">
      <c r="A34" s="84" t="s">
        <v>110</v>
      </c>
    </row>
    <row r="35" s="85" customFormat="1" ht="14.25">
      <c r="A35" s="84" t="s">
        <v>124</v>
      </c>
    </row>
    <row r="36" s="85" customFormat="1" ht="14.25">
      <c r="A36" s="84" t="s">
        <v>325</v>
      </c>
    </row>
    <row r="37" s="85" customFormat="1" ht="14.25">
      <c r="A37" s="84" t="s">
        <v>342</v>
      </c>
    </row>
    <row r="38" s="85" customFormat="1" ht="14.25">
      <c r="A38" s="84" t="s">
        <v>348</v>
      </c>
    </row>
    <row r="39" s="85" customFormat="1" ht="14.25">
      <c r="A39" s="84" t="s">
        <v>339</v>
      </c>
    </row>
    <row r="40" s="85" customFormat="1" ht="14.25">
      <c r="A40" s="84" t="s">
        <v>109</v>
      </c>
    </row>
    <row r="41" s="85" customFormat="1" ht="14.25">
      <c r="A41" s="84" t="s">
        <v>102</v>
      </c>
    </row>
    <row r="42" s="85" customFormat="1" ht="14.25">
      <c r="A42" s="84" t="s">
        <v>123</v>
      </c>
    </row>
    <row r="43" s="85" customFormat="1" ht="14.25">
      <c r="A43" s="84" t="s">
        <v>335</v>
      </c>
    </row>
    <row r="44" s="85" customFormat="1" ht="14.25">
      <c r="A44" s="84" t="s">
        <v>129</v>
      </c>
    </row>
    <row r="45" s="85" customFormat="1" ht="14.25">
      <c r="A45" s="84" t="s">
        <v>121</v>
      </c>
    </row>
    <row r="46" s="85" customFormat="1" ht="14.25">
      <c r="A46" s="84" t="s">
        <v>336</v>
      </c>
    </row>
    <row r="47" s="85" customFormat="1" ht="14.25">
      <c r="A47" s="84" t="s">
        <v>329</v>
      </c>
    </row>
    <row r="48" s="85" customFormat="1" ht="14.25">
      <c r="A48" s="84" t="s">
        <v>341</v>
      </c>
    </row>
    <row r="49" s="85" customFormat="1" ht="14.25">
      <c r="A49" s="84" t="s">
        <v>374</v>
      </c>
    </row>
    <row r="50" s="85" customFormat="1" ht="14.25">
      <c r="A50" s="84" t="s">
        <v>382</v>
      </c>
    </row>
    <row r="51" s="85" customFormat="1" ht="14.25">
      <c r="A51" s="84" t="s">
        <v>377</v>
      </c>
    </row>
    <row r="52" s="85" customFormat="1" ht="14.25">
      <c r="A52" s="84" t="s">
        <v>390</v>
      </c>
    </row>
    <row r="53" s="85" customFormat="1" ht="14.25">
      <c r="A53" s="84" t="s">
        <v>381</v>
      </c>
    </row>
    <row r="54" s="85" customFormat="1" ht="14.25">
      <c r="A54" s="84" t="s">
        <v>379</v>
      </c>
    </row>
    <row r="55" s="85" customFormat="1" ht="14.25">
      <c r="A55" s="84" t="s">
        <v>380</v>
      </c>
    </row>
    <row r="56" s="85" customFormat="1" ht="14.25">
      <c r="A56" s="84" t="s">
        <v>387</v>
      </c>
    </row>
    <row r="57" s="85" customFormat="1" ht="14.25">
      <c r="A57" s="84" t="s">
        <v>388</v>
      </c>
    </row>
    <row r="58" s="85" customFormat="1" ht="14.25">
      <c r="A58" s="84" t="s">
        <v>378</v>
      </c>
    </row>
    <row r="59" s="85" customFormat="1" ht="14.25">
      <c r="A59" s="84" t="s">
        <v>389</v>
      </c>
    </row>
    <row r="60" s="85" customFormat="1" ht="14.25">
      <c r="A60" s="84" t="s">
        <v>383</v>
      </c>
    </row>
    <row r="61" s="85" customFormat="1" ht="14.25">
      <c r="A61" s="84" t="s">
        <v>362</v>
      </c>
    </row>
    <row r="62" s="85" customFormat="1" ht="28.5">
      <c r="A62" s="84" t="s">
        <v>363</v>
      </c>
    </row>
    <row r="63" s="85" customFormat="1" ht="14.25">
      <c r="A63" s="84" t="s">
        <v>333</v>
      </c>
    </row>
    <row r="64" s="85" customFormat="1" ht="28.5">
      <c r="A64" s="84" t="s">
        <v>364</v>
      </c>
    </row>
    <row r="65" s="85" customFormat="1" ht="14.25">
      <c r="A65" s="84" t="s">
        <v>344</v>
      </c>
    </row>
    <row r="66" s="85" customFormat="1" ht="14.25">
      <c r="A66" s="84" t="s">
        <v>350</v>
      </c>
    </row>
    <row r="67" s="85" customFormat="1" ht="14.25">
      <c r="A67" s="84" t="s">
        <v>371</v>
      </c>
    </row>
    <row r="68" s="85" customFormat="1" ht="14.25">
      <c r="A68" s="84" t="s">
        <v>361</v>
      </c>
    </row>
    <row r="69" s="85" customFormat="1" ht="14.25">
      <c r="A69" s="84" t="s">
        <v>384</v>
      </c>
    </row>
    <row r="70" s="85" customFormat="1" ht="14.25">
      <c r="A70" s="84" t="s">
        <v>299</v>
      </c>
    </row>
    <row r="71" s="85" customFormat="1" ht="14.25">
      <c r="A71" s="84" t="s">
        <v>375</v>
      </c>
    </row>
    <row r="72" s="85" customFormat="1" ht="14.25">
      <c r="A72" s="84" t="s">
        <v>404</v>
      </c>
    </row>
    <row r="73" s="85" customFormat="1" ht="14.25">
      <c r="A73" s="84" t="s">
        <v>399</v>
      </c>
    </row>
    <row r="74" s="85" customFormat="1" ht="14.25">
      <c r="A74" s="84" t="s">
        <v>376</v>
      </c>
    </row>
    <row r="75" s="85" customFormat="1" ht="14.25">
      <c r="A75" s="84" t="s">
        <v>307</v>
      </c>
    </row>
    <row r="76" s="85" customFormat="1" ht="14.25">
      <c r="A76" s="84" t="s">
        <v>345</v>
      </c>
    </row>
    <row r="77" s="85" customFormat="1" ht="14.25">
      <c r="A77" s="84" t="s">
        <v>320</v>
      </c>
    </row>
    <row r="78" s="85" customFormat="1" ht="14.25">
      <c r="A78" s="84" t="s">
        <v>311</v>
      </c>
    </row>
    <row r="79" s="85" customFormat="1" ht="14.25">
      <c r="A79" s="84" t="s">
        <v>319</v>
      </c>
    </row>
    <row r="80" s="85" customFormat="1" ht="14.25">
      <c r="A80" s="84" t="s">
        <v>347</v>
      </c>
    </row>
    <row r="81" s="85" customFormat="1" ht="14.25">
      <c r="A81" s="84" t="s">
        <v>405</v>
      </c>
    </row>
    <row r="82" s="85" customFormat="1" ht="14.25">
      <c r="A82" s="84" t="s">
        <v>366</v>
      </c>
    </row>
    <row r="83" s="85" customFormat="1" ht="14.25">
      <c r="A83" s="84" t="s">
        <v>306</v>
      </c>
    </row>
    <row r="84" s="85" customFormat="1" ht="14.25">
      <c r="A84" s="84" t="s">
        <v>316</v>
      </c>
    </row>
    <row r="85" s="85" customFormat="1" ht="14.25">
      <c r="A85" s="84" t="s">
        <v>293</v>
      </c>
    </row>
    <row r="86" s="85" customFormat="1" ht="14.25">
      <c r="A86" s="84" t="s">
        <v>322</v>
      </c>
    </row>
    <row r="87" s="85" customFormat="1" ht="14.25">
      <c r="A87" s="84" t="s">
        <v>354</v>
      </c>
    </row>
    <row r="88" s="85" customFormat="1" ht="14.25">
      <c r="A88" s="84" t="s">
        <v>302</v>
      </c>
    </row>
    <row r="89" s="85" customFormat="1" ht="14.25">
      <c r="A89" s="84" t="s">
        <v>394</v>
      </c>
    </row>
    <row r="90" s="85" customFormat="1" ht="14.25">
      <c r="A90" s="84" t="s">
        <v>395</v>
      </c>
    </row>
    <row r="91" s="85" customFormat="1" ht="14.25">
      <c r="A91" s="84" t="s">
        <v>337</v>
      </c>
    </row>
    <row r="92" s="85" customFormat="1" ht="14.25">
      <c r="A92" s="84" t="s">
        <v>359</v>
      </c>
    </row>
    <row r="93" s="85" customFormat="1" ht="14.25">
      <c r="A93" s="84" t="s">
        <v>332</v>
      </c>
    </row>
    <row r="94" s="85" customFormat="1" ht="14.25">
      <c r="A94" s="84" t="s">
        <v>315</v>
      </c>
    </row>
    <row r="95" s="85" customFormat="1" ht="14.25">
      <c r="A95" s="84" t="s">
        <v>401</v>
      </c>
    </row>
    <row r="96" ht="14.25">
      <c r="A96" s="84" t="s">
        <v>310</v>
      </c>
    </row>
    <row r="97" ht="14.25">
      <c r="A97" s="84" t="s">
        <v>352</v>
      </c>
    </row>
    <row r="98" ht="14.25">
      <c r="A98" s="84" t="s">
        <v>373</v>
      </c>
    </row>
    <row r="99" ht="14.25">
      <c r="A99" s="84" t="s">
        <v>309</v>
      </c>
    </row>
    <row r="100" ht="14.25">
      <c r="A100" s="84" t="s">
        <v>356</v>
      </c>
    </row>
    <row r="101" ht="14.25">
      <c r="A101" s="84" t="s">
        <v>295</v>
      </c>
    </row>
    <row r="102" ht="14.25">
      <c r="A102" s="84" t="s">
        <v>300</v>
      </c>
    </row>
    <row r="103" ht="14.25">
      <c r="A103" s="84" t="s">
        <v>296</v>
      </c>
    </row>
    <row r="104" ht="14.25">
      <c r="A104" s="84" t="s">
        <v>297</v>
      </c>
    </row>
    <row r="105" ht="14.25">
      <c r="A105" s="84" t="s">
        <v>372</v>
      </c>
    </row>
    <row r="106" ht="14.25">
      <c r="A106" s="84" t="s">
        <v>301</v>
      </c>
    </row>
    <row r="107" ht="14.25">
      <c r="A107" s="84" t="s">
        <v>397</v>
      </c>
    </row>
    <row r="108" ht="28.5">
      <c r="A108" s="84" t="s">
        <v>392</v>
      </c>
    </row>
    <row r="109" ht="14.25">
      <c r="A109" s="84" t="s">
        <v>308</v>
      </c>
    </row>
    <row r="110" ht="14.25">
      <c r="A110" s="84" t="s">
        <v>321</v>
      </c>
    </row>
    <row r="111" ht="14.25">
      <c r="A111" s="84" t="s">
        <v>355</v>
      </c>
    </row>
    <row r="112" ht="14.25">
      <c r="A112" s="84" t="s">
        <v>353</v>
      </c>
    </row>
    <row r="113" ht="14.25">
      <c r="A113" s="84" t="s">
        <v>304</v>
      </c>
    </row>
    <row r="114" ht="14.25">
      <c r="A114" s="84" t="s">
        <v>313</v>
      </c>
    </row>
    <row r="115" ht="14.25">
      <c r="A115" s="84" t="s">
        <v>312</v>
      </c>
    </row>
    <row r="116" ht="14.25">
      <c r="A116" s="84" t="s">
        <v>349</v>
      </c>
    </row>
    <row r="117" ht="14.25">
      <c r="A117" s="84" t="s">
        <v>369</v>
      </c>
    </row>
    <row r="118" ht="14.25">
      <c r="A118" s="84" t="s">
        <v>367</v>
      </c>
    </row>
    <row r="119" ht="14.25">
      <c r="A119" s="84" t="s">
        <v>305</v>
      </c>
    </row>
    <row r="120" ht="14.25">
      <c r="A120" s="84" t="s">
        <v>303</v>
      </c>
    </row>
    <row r="121" ht="14.25">
      <c r="A121" s="84" t="s">
        <v>294</v>
      </c>
    </row>
    <row r="122" ht="14.25">
      <c r="A122" s="84" t="s">
        <v>330</v>
      </c>
    </row>
    <row r="123" ht="14.25">
      <c r="A123" s="84" t="s">
        <v>357</v>
      </c>
    </row>
    <row r="124" ht="14.25">
      <c r="A124" s="84" t="s">
        <v>385</v>
      </c>
    </row>
    <row r="125" ht="14.25">
      <c r="A125" s="84" t="s">
        <v>351</v>
      </c>
    </row>
    <row r="126" ht="14.25">
      <c r="A126" s="84" t="s">
        <v>368</v>
      </c>
    </row>
    <row r="127" ht="14.25">
      <c r="A127" s="84" t="s">
        <v>368</v>
      </c>
    </row>
    <row r="128" ht="14.25">
      <c r="A128" s="84" t="s">
        <v>317</v>
      </c>
    </row>
    <row r="129" ht="14.25">
      <c r="A129" s="84" t="s">
        <v>314</v>
      </c>
    </row>
    <row r="130" ht="14.25">
      <c r="A130" s="84" t="s">
        <v>386</v>
      </c>
    </row>
    <row r="131" ht="14.25">
      <c r="A131" s="84" t="s">
        <v>298</v>
      </c>
    </row>
    <row r="132" ht="14.25">
      <c r="A132" s="84" t="s">
        <v>358</v>
      </c>
    </row>
    <row r="133" ht="14.25">
      <c r="A133" s="84" t="s">
        <v>323</v>
      </c>
    </row>
    <row r="134" ht="14.25">
      <c r="A134" s="84" t="s">
        <v>324</v>
      </c>
    </row>
    <row r="135" ht="14.25">
      <c r="A135" s="84" t="s">
        <v>318</v>
      </c>
    </row>
    <row r="136" ht="14.25">
      <c r="A136" s="84" t="s">
        <v>391</v>
      </c>
    </row>
    <row r="137" ht="14.25">
      <c r="A137" s="84" t="s">
        <v>402</v>
      </c>
    </row>
    <row r="138" ht="14.25">
      <c r="A138" s="84" t="s">
        <v>343</v>
      </c>
    </row>
    <row r="139" ht="14.25">
      <c r="A139" s="84" t="s">
        <v>370</v>
      </c>
    </row>
    <row r="140" ht="14.25">
      <c r="A140" s="84" t="s">
        <v>338</v>
      </c>
    </row>
    <row r="141" ht="14.25">
      <c r="A141" s="84" t="s">
        <v>396</v>
      </c>
    </row>
    <row r="142" ht="14.25">
      <c r="A142" s="84" t="s">
        <v>403</v>
      </c>
    </row>
    <row r="143" ht="14.25">
      <c r="A143" s="84" t="s">
        <v>334</v>
      </c>
    </row>
    <row r="144" ht="14.25">
      <c r="A144" s="84" t="s">
        <v>346</v>
      </c>
    </row>
    <row r="145" ht="14.25">
      <c r="A145" s="84" t="s">
        <v>400</v>
      </c>
    </row>
    <row r="146" ht="14.25">
      <c r="A146" s="84" t="s">
        <v>326</v>
      </c>
    </row>
    <row r="147" ht="14.25">
      <c r="A147" s="84" t="s">
        <v>328</v>
      </c>
    </row>
    <row r="148" ht="14.25">
      <c r="A148" s="84" t="s">
        <v>398</v>
      </c>
    </row>
  </sheetData>
  <sheetProtection sheet="1" objects="1" scenarios="1"/>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dc:creator>
  <cp:keywords/>
  <dc:description/>
  <cp:lastModifiedBy>Clara Elvira Castro Gomez</cp:lastModifiedBy>
  <dcterms:created xsi:type="dcterms:W3CDTF">2020-06-23T03:18:20Z</dcterms:created>
  <dcterms:modified xsi:type="dcterms:W3CDTF">2021-12-07T21:20:23Z</dcterms:modified>
  <cp:category/>
  <cp:version/>
  <cp:contentType/>
  <cp:contentStatus/>
</cp:coreProperties>
</file>