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firstSheet="3" activeTab="4"/>
  </bookViews>
  <sheets>
    <sheet name="PROBABILIDAD" sheetId="1" r:id="rId1"/>
    <sheet name="IMPACTO" sheetId="2" r:id="rId2"/>
    <sheet name="MATRIZ DE CALIFICACIÓN" sheetId="3" r:id="rId3"/>
    <sheet name="ZONA DE RIESGO" sheetId="4" r:id="rId4"/>
    <sheet name="AP-SIG-RG-15" sheetId="5" r:id="rId5"/>
  </sheets>
  <definedNames>
    <definedName name="_xlnm.Print_Area" localSheetId="4">'AP-SIG-RG-15'!$A$1:$P$27</definedName>
    <definedName name="Competencia">#REF!</definedName>
    <definedName name="Demora">#REF!</definedName>
    <definedName name="Denora">#REF!</definedName>
    <definedName name="Incumplimiento">#REF!</definedName>
    <definedName name="Informacion">#REF!</definedName>
    <definedName name="Omision">#REF!</definedName>
    <definedName name="Riesgo">#REF!</definedName>
    <definedName name="_xlnm.Print_Titles" localSheetId="4">'AP-SIG-RG-15'!$12:$15</definedName>
    <definedName name="XXX">#REF!</definedName>
    <definedName name="Z_D49976A2_D764_4B84_896C_3511CB0625C1_.wvu.Cols" localSheetId="2" hidden="1">'MATRIZ DE CALIFICACIÓN'!$J:$J</definedName>
    <definedName name="Z_D49976A2_D764_4B84_896C_3511CB0625C1_.wvu.PrintArea" localSheetId="4" hidden="1">'AP-SIG-RG-15'!$A$1:$P$27</definedName>
    <definedName name="Z_D49976A2_D764_4B84_896C_3511CB0625C1_.wvu.PrintTitles" localSheetId="4" hidden="1">'AP-SIG-RG-15'!$12:$15</definedName>
    <definedName name="Z_D49976A2_D764_4B84_896C_3511CB0625C1_.wvu.Rows" localSheetId="2" hidden="1">'MATRIZ DE CALIFICACIÓN'!$6:$6</definedName>
  </definedNames>
  <calcPr fullCalcOnLoad="1"/>
</workbook>
</file>

<file path=xl/sharedStrings.xml><?xml version="1.0" encoding="utf-8"?>
<sst xmlns="http://schemas.openxmlformats.org/spreadsheetml/2006/main" count="268" uniqueCount="176">
  <si>
    <t>Análisis de los Riesgos Administrativos</t>
  </si>
  <si>
    <t>Probabilidad de que ocurra el riesgo</t>
  </si>
  <si>
    <t>Nivel</t>
  </si>
  <si>
    <t>Calificación</t>
  </si>
  <si>
    <t>Descripción</t>
  </si>
  <si>
    <t xml:space="preserve">Frecuencia </t>
  </si>
  <si>
    <t>Raro</t>
  </si>
  <si>
    <t>Puede ocurrir solo en circunstancia excepcionales</t>
  </si>
  <si>
    <t>No se ha presentado en los últimos 5 años</t>
  </si>
  <si>
    <t>Improbable</t>
  </si>
  <si>
    <t>Puede ocurrir en algún momento</t>
  </si>
  <si>
    <t>Al menos de una vez en los últimos 5 años</t>
  </si>
  <si>
    <t>Posible</t>
  </si>
  <si>
    <t>Podría ocurrir en algún momento</t>
  </si>
  <si>
    <t>Al menos de una vez en los últimos 2 años</t>
  </si>
  <si>
    <t>Probable</t>
  </si>
  <si>
    <t>Probablemente ocurrirá en la mayoría de las circunstancias</t>
  </si>
  <si>
    <t>Al menos de una vez en el último año</t>
  </si>
  <si>
    <t>Casi Seguro</t>
  </si>
  <si>
    <t>Se espera que ocurra en la mayoría de las circunstancias</t>
  </si>
  <si>
    <t>Más de una vez al año</t>
  </si>
  <si>
    <t>Análisis de los riesgos Administrativos</t>
  </si>
  <si>
    <t>Impactos que genera el Riesgo</t>
  </si>
  <si>
    <t>Insignificante</t>
  </si>
  <si>
    <t>Si el hecho llegara a presentarse, tendría consecuencias o efectos mínimos sobre la entidad.</t>
  </si>
  <si>
    <t xml:space="preserve">Menor </t>
  </si>
  <si>
    <t>Si el hecho llegara a presentarse, tendría bajo impacto o efecto sobre la entidad.</t>
  </si>
  <si>
    <t>Moderado</t>
  </si>
  <si>
    <t>Si el hecho llegara a presentarse, tendría medianas consecuencias o efectos sobre la entidad.</t>
  </si>
  <si>
    <t xml:space="preserve">Mayor </t>
  </si>
  <si>
    <t>Si el hecho llegara a presentarse, tendría altas consecuencias o efectos sobre la entidad.</t>
  </si>
  <si>
    <t>Catastrófico</t>
  </si>
  <si>
    <t>Si el hecho llegara a presentarse, tendría desastrosas consecuencias o efectos sobre la entidad.</t>
  </si>
  <si>
    <t>MATRIZ DE CALIFICACION Y EVALUACION DE RIESGOS</t>
  </si>
  <si>
    <t>PROBABILIDAD</t>
  </si>
  <si>
    <t>IMPACTO</t>
  </si>
  <si>
    <t>MENOR</t>
  </si>
  <si>
    <t>MODERADO</t>
  </si>
  <si>
    <t>MAYOR</t>
  </si>
  <si>
    <t>CATASTROFICO</t>
  </si>
  <si>
    <t>1B</t>
  </si>
  <si>
    <t>2B</t>
  </si>
  <si>
    <t>3M</t>
  </si>
  <si>
    <t>4A</t>
  </si>
  <si>
    <t>5A</t>
  </si>
  <si>
    <t>4B</t>
  </si>
  <si>
    <t>6M</t>
  </si>
  <si>
    <t>8A</t>
  </si>
  <si>
    <t>10E</t>
  </si>
  <si>
    <t>3B</t>
  </si>
  <si>
    <t>9A</t>
  </si>
  <si>
    <t>12E</t>
  </si>
  <si>
    <t>15E</t>
  </si>
  <si>
    <t>4M</t>
  </si>
  <si>
    <t>12A</t>
  </si>
  <si>
    <t>16E</t>
  </si>
  <si>
    <t>20E</t>
  </si>
  <si>
    <t>10A</t>
  </si>
  <si>
    <t>25E</t>
  </si>
  <si>
    <t>Raro                  1</t>
  </si>
  <si>
    <t>Improbable      2</t>
  </si>
  <si>
    <t>Posible             3</t>
  </si>
  <si>
    <t>Probable          4</t>
  </si>
  <si>
    <t>Casi seguro    5</t>
  </si>
  <si>
    <t>PROCESO</t>
  </si>
  <si>
    <t>IDENTIFICACIÓN DEL RIESGO</t>
  </si>
  <si>
    <t xml:space="preserve"> EVALUACIÓN</t>
  </si>
  <si>
    <t>PLAN DE MANEJO</t>
  </si>
  <si>
    <t>N°</t>
  </si>
  <si>
    <t>RIESGO</t>
  </si>
  <si>
    <t>CONTROLES</t>
  </si>
  <si>
    <t>VALORACIÓN</t>
  </si>
  <si>
    <t>ZONA DE VALORACIÓN DEL RIESGO</t>
  </si>
  <si>
    <t>POLÍTICA DE MANEJO</t>
  </si>
  <si>
    <t>ACCIONES DE MITIGACIÓN</t>
  </si>
  <si>
    <t>RESPONSABLE</t>
  </si>
  <si>
    <t xml:space="preserve">CRONOGRAMA </t>
  </si>
  <si>
    <t>INDICADOR</t>
  </si>
  <si>
    <t>P</t>
  </si>
  <si>
    <t>I</t>
  </si>
  <si>
    <t>C</t>
  </si>
  <si>
    <t>ZONA DE RIESGO O NIVEL DE EXPOSICION</t>
  </si>
  <si>
    <t>Zona</t>
  </si>
  <si>
    <t>Leyenda</t>
  </si>
  <si>
    <t>BAJA</t>
  </si>
  <si>
    <t>B</t>
  </si>
  <si>
    <t>Riesgo BAJO, se puede asumir el riesgo</t>
  </si>
  <si>
    <t>M</t>
  </si>
  <si>
    <t>Riesgo MODERADO, se debe asumir o reducir el riesgo.</t>
  </si>
  <si>
    <t>ALTA</t>
  </si>
  <si>
    <t>A</t>
  </si>
  <si>
    <t>Riesgo ALTO, debe ser reducido, evitado, compartido o transferido</t>
  </si>
  <si>
    <t>EXTREMA</t>
  </si>
  <si>
    <t>E</t>
  </si>
  <si>
    <t>Riesgo EXTREMO, debe ser reducido, evitado, compartido o transferido</t>
  </si>
  <si>
    <t>INSIGNIFICANTE</t>
  </si>
  <si>
    <t>INACEPTABLE</t>
  </si>
  <si>
    <t>INTOLERABLE</t>
  </si>
  <si>
    <t>POSIBLE</t>
  </si>
  <si>
    <t>Improbable 2</t>
  </si>
  <si>
    <t>Casi seguro 5</t>
  </si>
  <si>
    <t>CASI SEGURO</t>
  </si>
  <si>
    <t xml:space="preserve"> BAJO</t>
  </si>
  <si>
    <t>BAJO</t>
  </si>
  <si>
    <t xml:space="preserve"> MODERADO</t>
  </si>
  <si>
    <t>ALTO</t>
  </si>
  <si>
    <t>EXTREMO</t>
  </si>
  <si>
    <t>CONVENCIONES PARA RIESGOS DE CORRUPCIÓN</t>
  </si>
  <si>
    <t xml:space="preserve">INACEPTABLE </t>
  </si>
  <si>
    <t>ZONA DE RIESGO</t>
  </si>
  <si>
    <t xml:space="preserve">INSIGNIFICANTE  </t>
  </si>
  <si>
    <t xml:space="preserve"> </t>
  </si>
  <si>
    <t>RIESGO 
DE CORRUPCIÓN 
(SI ó NO)</t>
  </si>
  <si>
    <t xml:space="preserve">Fecha de Modificación:     dd/mm/aaaa                                                 Descripción de la Modificación:                                                                                                                                                                                           Solicitante:          </t>
  </si>
  <si>
    <t>CAUSAS</t>
  </si>
  <si>
    <t>EFECTOS</t>
  </si>
  <si>
    <t>CÓDIGO</t>
  </si>
  <si>
    <t>ES-SIG-RG-15</t>
  </si>
  <si>
    <t>1 de 1</t>
  </si>
  <si>
    <t>VERSIÓN</t>
  </si>
  <si>
    <t>FECHA DE APROBACIÓN</t>
  </si>
  <si>
    <t>PÁGINA</t>
  </si>
  <si>
    <t>MAPA DE RIESGOS</t>
  </si>
  <si>
    <t>SÍ</t>
  </si>
  <si>
    <t>NO</t>
  </si>
  <si>
    <t>Jefe Oficina de Control Interno</t>
  </si>
  <si>
    <t>Semestral</t>
  </si>
  <si>
    <t>Número de Auditorías realizadas / Número de Auditorías programadas</t>
  </si>
  <si>
    <t>Número de perfiles idóneos asignados.</t>
  </si>
  <si>
    <t>Jefe de Oficina.</t>
  </si>
  <si>
    <t>Incumplimiento en la atencion y/o respuestas a las PQRSD</t>
  </si>
  <si>
    <t>Reducir el riesgo optimizando los procedimientos e implementando el debido control</t>
  </si>
  <si>
    <t>Metas cumplidas/metas programadas</t>
  </si>
  <si>
    <t>seguimiento semanal del aplicativo en la Secretaria.   Seguimiento mensual por parte de atención al ciudadano.</t>
  </si>
  <si>
    <t>mensual</t>
  </si>
  <si>
    <t>PQRSD respondidas/PQRSD presentadas</t>
  </si>
  <si>
    <t>Bimestral</t>
  </si>
  <si>
    <t>Realizar acciones de seguimiento bimestrales al cumplimiento del Plan de Acción</t>
  </si>
  <si>
    <t>Reducir el riesgo o transferirlo optimizando los procedimientos e implementando el debido control</t>
  </si>
  <si>
    <t>Jefe de la oficia de Control Interno</t>
  </si>
  <si>
    <t>Deficiente  evaluación al Sistema de Control Interno</t>
  </si>
  <si>
    <t>Designación de Perfiles no idóneos  para el ejercicio de control interno.</t>
  </si>
  <si>
    <t>Transferir el riesgo</t>
  </si>
  <si>
    <t>Manipulación en el resultados de los informes de Auditoría Interna.</t>
  </si>
  <si>
    <t>Jefe de la oficina de Control Interno</t>
  </si>
  <si>
    <t>Presentación extemporanea de los informes de control interno ante las partes interesadas</t>
  </si>
  <si>
    <t xml:space="preserve">Reducir el riesgo </t>
  </si>
  <si>
    <t>Informes presentados/informes requeridos</t>
  </si>
  <si>
    <t xml:space="preserve">1. Deficiente planificación del talento humano vinculado a la entidad
</t>
  </si>
  <si>
    <t>1. Identificación de las necesidades de personal y perfiles.
2. Estudios Previos
3. Evaluación de perfiles</t>
  </si>
  <si>
    <t>1. Corrupción.
2. Falta de credibilidad.
3. Falta disciplinaria.
4. Sanciones.</t>
  </si>
  <si>
    <t>1. Criterios de Auditoría y Plan Auditor.
2. Procedimientos documentados
3. Normatividad legal vigente de auditorias</t>
  </si>
  <si>
    <t xml:space="preserve">1. Investigaciones disciplinarias y fiscales.                                
2. Pérdida de recursos.              3. No inversión de recursos de manera eficaz y eficiente.           4. Pérdida de la calificación en el ranking del plan de desarrollo
5. Pérdida de imagén institucional.               
6. Hallazgos de auditorías.
</t>
  </si>
  <si>
    <t xml:space="preserve">1. Inclumplimiento nomartivo.
2. Insatisfaccion del ciudadano. 
3. Sanciones disciplinarias y fiscales.                                  
4. Pérdida de imagén institucional.                         
5. Sanciones ecnómicas a la entidad.                                                                                                                                                 </t>
  </si>
  <si>
    <t xml:space="preserve">1. Procedimiento documentado.  
2. Software de ventanilla única de correspondencia.          
3. Indicadores de Gestión.                     
4. Norma Departamental  existente para tal fin.                                                                                                                                                                                 </t>
  </si>
  <si>
    <t xml:space="preserve">1. Desconocimiento de las PQRSD
2. Fallas en el reparto de las PQRSD
3. Fallas en el aplicativo de Ventanilla Única de Correspondencia              
4. Distribución inoportuna de las solicitudes presentadas y direccionadas al sector o grupo correspondiente.                        
5. No clasificación de las peticiones presentadas ante la Secretaria frente a la Dirección o Coordinación pertinente.            
6. Desconocimiento del proceso actual de dichas peticiones y su curso.   </t>
  </si>
  <si>
    <t>Evitar el riesgo.</t>
  </si>
  <si>
    <t xml:space="preserve">1. Seguimientos bimestrales a los Indicadores del Plan de Desarrollo a través del plan de acción.
2. Tablero control para el cumplimiento de metas.
3. informe de gestión de la Oficina.                  
 </t>
  </si>
  <si>
    <t xml:space="preserve">1. Inadecuada planificación
2. Falta de seguimiento en los indicadores y las metas
3. Falta de recursos administrativos
                                                  </t>
  </si>
  <si>
    <t xml:space="preserve"> Acta y Registro de Reunion.</t>
  </si>
  <si>
    <t>Socializar el Codigo de Etica del Departamento de Santander y Adoptar e implementar el Codigo de Etica del Auditor.</t>
  </si>
  <si>
    <t>1. Investigaciones disciplianrias
2. Sanciones para el Representante Legal de la Entidad 
3. Pérdida de imagen institucional</t>
  </si>
  <si>
    <t>Reducir el riesgo y/o transferirilo</t>
  </si>
  <si>
    <t>Incumplimiento de la meta estableciada en el Plan de Desarrollo</t>
  </si>
  <si>
    <t>1. Falta de talento humano idoneo capacitado.
2. No se prioriza de forma adecuada los procesos a evaluar.
3. Incumplimiento del programa Anual de Auditoria
4. Procesos y procedimientos desactualizados
5. Fallas en los  Sistemas de información  (desarticulados y desactualizados)</t>
  </si>
  <si>
    <t xml:space="preserve">1. Evaluación ineficaz 
2. Sanciones Administrativas y disciplinarias
3. Toma de decisiones  no idoneas para la entidad
4. Inoportunidad Informes incompletos o erroneos
5. Deterioro en la imagen institucional
6. Perdida de credibilidad en el proceso de Control y evaluacion. </t>
  </si>
  <si>
    <t xml:space="preserve">1. Programa de Auditorìas
2. Plan Institucional de Capacitación
3. Sistemas de información confiables  y oportunos.
</t>
  </si>
  <si>
    <t xml:space="preserve">1. Incumplimiento de objetivos del procedimiento de auditoria
2. Favorecimiento personal
3. Conflicto de intereses
4. Falta de ética del equipo de auditoria
5. Presiones administrativas sobre los resultados de los informes
</t>
  </si>
  <si>
    <t>1. Inexistencia de un cronograma para establecer los informes que deben presentarse
2. Falta de seguimiento por parte del Jefe de control Interno al Cronograma
3. Desconocimiento de la normatividad aplicable</t>
  </si>
  <si>
    <t>1. Cronograma
2. Guía de rendición de informes de Control Interno</t>
  </si>
  <si>
    <t>Elaborar y realizar el seguimiento al cronograma de Rendicion de Informes</t>
  </si>
  <si>
    <t xml:space="preserve">Cumplir con el Programa Anual de Auditorias.
</t>
  </si>
  <si>
    <t>Solicitar a la Secretaría General y Dirección de Talento Humano la designación de Profesionales de acuerdo a los perfiles requeridos por oficina.</t>
  </si>
  <si>
    <t>1. Auditorias inefectivas.
2. Incumplimiento al Programa de Auditorias.
3. Incumplimiento al Plan de Acción del Proceso.
4. Reprocesos</t>
  </si>
  <si>
    <t xml:space="preserve"> CONTROL Y EVALUACIÓN</t>
  </si>
  <si>
    <t>Fecha de Formulación:     04/07/2017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</si>
</sst>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64">
    <font>
      <sz val="11"/>
      <color indexed="8"/>
      <name val="Arial"/>
      <family val="2"/>
    </font>
    <font>
      <sz val="11"/>
      <color indexed="8"/>
      <name val="Calibri"/>
      <family val="2"/>
    </font>
    <font>
      <sz val="10"/>
      <name val="Arial"/>
      <family val="2"/>
    </font>
    <font>
      <sz val="12"/>
      <color indexed="8"/>
      <name val="Arial"/>
      <family val="2"/>
    </font>
    <font>
      <b/>
      <sz val="12"/>
      <color indexed="8"/>
      <name val="Arial"/>
      <family val="2"/>
    </font>
    <font>
      <b/>
      <i/>
      <sz val="12"/>
      <color indexed="8"/>
      <name val="Arial"/>
      <family val="2"/>
    </font>
    <font>
      <b/>
      <sz val="10"/>
      <color indexed="9"/>
      <name val="Arial"/>
      <family val="2"/>
    </font>
    <font>
      <b/>
      <sz val="10"/>
      <name val="Arial"/>
      <family val="2"/>
    </font>
    <font>
      <b/>
      <sz val="10"/>
      <color indexed="8"/>
      <name val="Arial"/>
      <family val="2"/>
    </font>
    <font>
      <sz val="10"/>
      <color indexed="8"/>
      <name val="Arial"/>
      <family val="2"/>
    </font>
    <font>
      <b/>
      <sz val="11"/>
      <color indexed="8"/>
      <name val="Arial"/>
      <family val="2"/>
    </font>
    <font>
      <sz val="14"/>
      <color indexed="8"/>
      <name val="Arial"/>
      <family val="2"/>
    </font>
    <font>
      <b/>
      <sz val="14"/>
      <color indexed="8"/>
      <name val="Arial"/>
      <family val="2"/>
    </font>
    <font>
      <b/>
      <sz val="22"/>
      <color indexed="8"/>
      <name val="Arial"/>
      <family val="2"/>
    </font>
    <font>
      <b/>
      <sz val="2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5"/>
      <name val="Arial"/>
      <family val="2"/>
    </font>
    <font>
      <b/>
      <sz val="10"/>
      <color indexed="55"/>
      <name val="Arial"/>
      <family val="2"/>
    </font>
    <font>
      <sz val="11"/>
      <color indexed="9"/>
      <name val="Arial"/>
      <family val="2"/>
    </font>
    <font>
      <b/>
      <sz val="9"/>
      <color indexed="8"/>
      <name val="Calibri"/>
      <family val="2"/>
    </font>
    <font>
      <b/>
      <sz val="14"/>
      <color indexed="8"/>
      <name val="Calibri"/>
      <family val="2"/>
    </font>
    <font>
      <b/>
      <sz val="32"/>
      <color indexed="8"/>
      <name val="Kunstler Script"/>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0" tint="-0.3499799966812134"/>
      <name val="Arial"/>
      <family val="2"/>
    </font>
    <font>
      <b/>
      <sz val="10"/>
      <color theme="0" tint="-0.3499799966812134"/>
      <name val="Arial"/>
      <family val="2"/>
    </font>
    <font>
      <sz val="11"/>
      <color theme="0"/>
      <name val="Arial"/>
      <family val="2"/>
    </font>
    <font>
      <b/>
      <sz val="10"/>
      <color theme="0"/>
      <name val="Arial"/>
      <family val="2"/>
    </font>
    <font>
      <b/>
      <sz val="9"/>
      <color theme="1"/>
      <name val="Calibri"/>
      <family val="2"/>
    </font>
    <font>
      <b/>
      <sz val="14"/>
      <color theme="1"/>
      <name val="Calibri"/>
      <family val="2"/>
    </font>
    <font>
      <sz val="10"/>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BBB59"/>
        <bgColor indexed="64"/>
      </patternFill>
    </fill>
    <fill>
      <patternFill patternType="solid">
        <fgColor rgb="FFD7E4BC"/>
        <bgColor indexed="64"/>
      </patternFill>
    </fill>
    <fill>
      <patternFill patternType="solid">
        <fgColor rgb="FFA8D08D"/>
        <bgColor indexed="64"/>
      </patternFill>
    </fill>
    <fill>
      <patternFill patternType="solid">
        <fgColor rgb="FFFFFF00"/>
        <bgColor indexed="64"/>
      </patternFill>
    </fill>
    <fill>
      <patternFill patternType="solid">
        <fgColor rgb="FF9CC2E5"/>
        <bgColor indexed="64"/>
      </patternFill>
    </fill>
    <fill>
      <patternFill patternType="solid">
        <fgColor rgb="FFFF0000"/>
        <bgColor indexed="64"/>
      </patternFill>
    </fill>
    <fill>
      <patternFill patternType="solid">
        <fgColor rgb="FFCCC0DA"/>
        <bgColor indexed="64"/>
      </patternFill>
    </fill>
    <fill>
      <patternFill patternType="solid">
        <fgColor rgb="FFFCD5B4"/>
        <bgColor indexed="64"/>
      </patternFill>
    </fill>
    <fill>
      <patternFill patternType="solid">
        <fgColor rgb="FFFFC000"/>
        <bgColor indexed="64"/>
      </patternFill>
    </fill>
    <fill>
      <patternFill patternType="solid">
        <fgColor rgb="FFC4D79B"/>
        <bgColor indexed="64"/>
      </patternFill>
    </fill>
    <fill>
      <patternFill patternType="solid">
        <fgColor rgb="FF8DB4E2"/>
        <bgColor indexed="64"/>
      </patternFill>
    </fill>
    <fill>
      <patternFill patternType="solid">
        <fgColor rgb="FFF98D6B"/>
        <bgColor indexed="64"/>
      </patternFill>
    </fill>
    <fill>
      <patternFill patternType="solid">
        <fgColor theme="6" tint="0.39998000860214233"/>
        <bgColor indexed="64"/>
      </patternFill>
    </fill>
    <fill>
      <patternFill patternType="solid">
        <fgColor theme="0"/>
        <bgColor indexed="64"/>
      </patternFill>
    </fill>
    <fill>
      <patternFill patternType="solid">
        <fgColor theme="6"/>
        <bgColor indexed="64"/>
      </patternFill>
    </fill>
    <fill>
      <patternFill patternType="solid">
        <fgColor theme="6"/>
        <bgColor indexed="64"/>
      </patternFill>
    </fill>
    <fill>
      <patternFill patternType="solid">
        <fgColor theme="6" tint="0.39998000860214233"/>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2D69B"/>
      </left>
      <right style="medium">
        <color rgb="FFC2D69B"/>
      </right>
      <top>
        <color indexed="63"/>
      </top>
      <bottom style="medium">
        <color rgb="FFC2D69B"/>
      </bottom>
    </border>
    <border>
      <left>
        <color indexed="63"/>
      </left>
      <right style="medium">
        <color rgb="FFC2D69B"/>
      </right>
      <top>
        <color indexed="63"/>
      </top>
      <bottom style="medium">
        <color rgb="FFC2D69B"/>
      </bottom>
    </border>
    <border>
      <left style="thin"/>
      <right style="thin"/>
      <top style="thin"/>
      <bottom style="thin"/>
    </border>
    <border>
      <left>
        <color indexed="63"/>
      </left>
      <right style="medium">
        <color rgb="FF000000"/>
      </right>
      <top>
        <color indexed="63"/>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rgb="FF000000"/>
      </left>
      <right style="medium">
        <color rgb="FF000000"/>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color indexed="8"/>
      </bottom>
    </border>
    <border>
      <left style="thin">
        <color indexed="8"/>
      </left>
      <right style="thin">
        <color indexed="8"/>
      </right>
      <top style="thin"/>
      <bottom style="medium"/>
    </border>
    <border>
      <left style="medium"/>
      <right style="thin">
        <color indexed="8"/>
      </right>
      <top style="thin"/>
      <bottom style="medium"/>
    </border>
    <border>
      <left style="thin">
        <color indexed="8"/>
      </left>
      <right>
        <color indexed="63"/>
      </right>
      <top style="thin"/>
      <bottom style="medium"/>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style="thin"/>
      <right style="medium"/>
      <top style="thin"/>
      <bottom style="medium">
        <color indexed="8"/>
      </bottom>
    </border>
    <border>
      <left style="thin"/>
      <right style="medium"/>
      <top style="medium">
        <color indexed="8"/>
      </top>
      <bottom style="medium"/>
    </border>
    <border>
      <left style="thin"/>
      <right>
        <color indexed="63"/>
      </right>
      <top style="medium"/>
      <bottom style="thin"/>
    </border>
    <border>
      <left style="medium"/>
      <right style="thin"/>
      <top>
        <color indexed="63"/>
      </top>
      <bottom style="thin"/>
    </border>
    <border>
      <left style="medium">
        <color rgb="FFC2D69B"/>
      </left>
      <right>
        <color indexed="63"/>
      </right>
      <top style="medium">
        <color rgb="FFC2D69B"/>
      </top>
      <bottom style="medium">
        <color rgb="FFC2D69B"/>
      </bottom>
    </border>
    <border>
      <left>
        <color indexed="63"/>
      </left>
      <right>
        <color indexed="63"/>
      </right>
      <top style="medium">
        <color rgb="FFC2D69B"/>
      </top>
      <bottom style="medium">
        <color rgb="FFC2D69B"/>
      </bottom>
    </border>
    <border>
      <left>
        <color indexed="63"/>
      </left>
      <right style="medium">
        <color rgb="FFC2D69B"/>
      </right>
      <top style="medium">
        <color rgb="FFC2D69B"/>
      </top>
      <bottom style="medium">
        <color rgb="FFC2D69B"/>
      </bottom>
    </border>
    <border>
      <left style="medium">
        <color rgb="FF00000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right style="thin"/>
      <top style="thin"/>
      <bottom style="medium"/>
    </border>
    <border>
      <left>
        <color indexed="63"/>
      </left>
      <right>
        <color indexed="63"/>
      </right>
      <top style="medium">
        <color rgb="FF000000"/>
      </top>
      <bottom>
        <color indexed="63"/>
      </bottom>
    </border>
    <border>
      <left style="medium">
        <color rgb="FF000000"/>
      </left>
      <right>
        <color indexed="63"/>
      </right>
      <top style="medium">
        <color rgb="FF000000"/>
      </top>
      <bottom>
        <color indexed="63"/>
      </bottom>
    </border>
    <border>
      <left style="medium">
        <color rgb="FFC2D69B"/>
      </left>
      <right>
        <color indexed="63"/>
      </right>
      <top>
        <color indexed="63"/>
      </top>
      <bottom>
        <color indexed="63"/>
      </bottom>
    </border>
    <border>
      <left style="thin">
        <color theme="3" tint="-0.4999699890613556"/>
      </left>
      <right>
        <color indexed="63"/>
      </right>
      <top style="thin">
        <color theme="3" tint="-0.4999699890613556"/>
      </top>
      <bottom style="thin"/>
    </border>
    <border>
      <left>
        <color indexed="63"/>
      </left>
      <right style="thin">
        <color theme="3" tint="-0.4999699890613556"/>
      </right>
      <top style="thin">
        <color theme="3" tint="-0.4999699890613556"/>
      </top>
      <bottom style="thin"/>
    </border>
    <border>
      <left style="thin">
        <color theme="3" tint="-0.4999699890613556"/>
      </left>
      <right>
        <color indexed="63"/>
      </right>
      <top style="thin">
        <color theme="3" tint="-0.4999699890613556"/>
      </top>
      <bottom style="thin">
        <color theme="3" tint="-0.4999699890613556"/>
      </bottom>
    </border>
    <border>
      <left>
        <color indexed="63"/>
      </left>
      <right style="thin">
        <color theme="3" tint="-0.4999699890613556"/>
      </right>
      <top style="thin">
        <color theme="3" tint="-0.4999699890613556"/>
      </top>
      <bottom style="thin">
        <color theme="3" tint="-0.4999699890613556"/>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style="thin"/>
      <bottom style="medium">
        <color indexed="8"/>
      </bottom>
    </border>
    <border>
      <left style="thin">
        <color indexed="8"/>
      </left>
      <right style="thin">
        <color indexed="8"/>
      </right>
      <top style="medium">
        <color indexed="8"/>
      </top>
      <bottom>
        <color indexed="63"/>
      </bottom>
    </border>
    <border>
      <left>
        <color indexed="63"/>
      </left>
      <right style="thin">
        <color theme="0" tint="-0.4999699890613556"/>
      </right>
      <top style="medium"/>
      <bottom>
        <color indexed="63"/>
      </bottom>
    </border>
    <border>
      <left style="thin">
        <color theme="0" tint="-0.4999699890613556"/>
      </left>
      <right style="thin">
        <color theme="0" tint="-0.4999699890613556"/>
      </right>
      <top style="medium"/>
      <bottom>
        <color indexed="63"/>
      </bottom>
    </border>
    <border>
      <left style="thin">
        <color theme="0" tint="-0.4999699890613556"/>
      </left>
      <right style="medium"/>
      <top style="medium"/>
      <bottom>
        <color indexed="63"/>
      </bottom>
    </border>
    <border>
      <left/>
      <right style="thin">
        <color indexed="8"/>
      </right>
      <top style="thin"/>
      <bottom style="medium">
        <color indexed="8"/>
      </bottom>
    </border>
    <border>
      <left/>
      <right style="thin">
        <color indexed="8"/>
      </right>
      <top style="medium">
        <color indexed="8"/>
      </top>
      <bottom>
        <color indexed="63"/>
      </bottom>
    </border>
    <border>
      <left style="thin"/>
      <right style="thin"/>
      <top style="thin"/>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medium"/>
      <right style="medium"/>
      <top style="medium">
        <color indexed="8"/>
      </top>
      <bottom>
        <color indexed="63"/>
      </bottom>
    </border>
    <border>
      <left style="medium"/>
      <right style="medium"/>
      <top>
        <color indexed="63"/>
      </top>
      <bottom>
        <color indexed="63"/>
      </bottom>
    </border>
    <border>
      <left style="thin">
        <color indexed="8"/>
      </left>
      <right/>
      <top style="thin"/>
      <bottom style="medium">
        <color indexed="8"/>
      </bottom>
    </border>
    <border>
      <left style="thin">
        <color indexed="8"/>
      </left>
      <right>
        <color indexed="63"/>
      </right>
      <top style="medium">
        <color indexed="8"/>
      </top>
      <bottom>
        <color indexed="63"/>
      </bottom>
    </border>
    <border>
      <left style="medium"/>
      <right>
        <color indexed="63"/>
      </right>
      <top style="thin"/>
      <bottom>
        <color indexed="63"/>
      </bottom>
    </border>
    <border>
      <left style="medium">
        <color indexed="8"/>
      </left>
      <right>
        <color indexed="63"/>
      </right>
      <top style="thin"/>
      <bottom>
        <color indexed="63"/>
      </bottom>
    </border>
    <border>
      <left style="medium"/>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202">
    <xf numFmtId="0" fontId="0" fillId="0" borderId="0" xfId="0"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Alignment="1">
      <alignment/>
    </xf>
    <xf numFmtId="0" fontId="9" fillId="35" borderId="12" xfId="0" applyFont="1" applyFill="1" applyBorder="1" applyAlignment="1">
      <alignment horizontal="center" vertical="center"/>
    </xf>
    <xf numFmtId="0" fontId="9" fillId="36" borderId="12" xfId="0" applyFont="1" applyFill="1" applyBorder="1" applyAlignment="1">
      <alignment horizontal="center" vertical="center"/>
    </xf>
    <xf numFmtId="0" fontId="9" fillId="37"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56"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pplyProtection="1">
      <alignment/>
      <protection/>
    </xf>
    <xf numFmtId="0" fontId="3" fillId="0" borderId="0" xfId="0" applyFont="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39" borderId="13" xfId="0" applyFont="1" applyFill="1" applyBorder="1" applyAlignment="1" applyProtection="1">
      <alignment horizontal="center" vertical="center" wrapText="1"/>
      <protection/>
    </xf>
    <xf numFmtId="0" fontId="4" fillId="39" borderId="14" xfId="0" applyFont="1" applyFill="1" applyBorder="1" applyAlignment="1" applyProtection="1">
      <alignment horizontal="center" vertical="center" wrapText="1"/>
      <protection/>
    </xf>
    <xf numFmtId="0" fontId="4" fillId="39" borderId="15"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1" borderId="17" xfId="0" applyFont="1" applyFill="1" applyBorder="1" applyAlignment="1" applyProtection="1">
      <alignment vertical="center" wrapText="1"/>
      <protection/>
    </xf>
    <xf numFmtId="0" fontId="4" fillId="41" borderId="18" xfId="0" applyFont="1" applyFill="1" applyBorder="1" applyAlignment="1" applyProtection="1">
      <alignment vertical="center" wrapText="1"/>
      <protection/>
    </xf>
    <xf numFmtId="0" fontId="4" fillId="40" borderId="16" xfId="0" applyFont="1" applyFill="1" applyBorder="1" applyAlignment="1" applyProtection="1">
      <alignment horizontal="left" vertical="center" wrapText="1"/>
      <protection/>
    </xf>
    <xf numFmtId="0" fontId="5" fillId="36" borderId="15"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15"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4" fillId="41" borderId="19" xfId="0" applyFont="1" applyFill="1" applyBorder="1" applyAlignment="1" applyProtection="1">
      <alignment vertical="center" wrapText="1"/>
      <protection/>
    </xf>
    <xf numFmtId="0" fontId="4" fillId="40" borderId="20"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4" fillId="41" borderId="12" xfId="0" applyFont="1" applyFill="1" applyBorder="1" applyAlignment="1" applyProtection="1">
      <alignment vertical="center" wrapText="1"/>
      <protection/>
    </xf>
    <xf numFmtId="0" fontId="4" fillId="40" borderId="21"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wrapText="1"/>
      <protection/>
    </xf>
    <xf numFmtId="0" fontId="4" fillId="44" borderId="12" xfId="0" applyFont="1" applyFill="1" applyBorder="1" applyAlignment="1" applyProtection="1">
      <alignment vertical="center" wrapText="1"/>
      <protection/>
    </xf>
    <xf numFmtId="0" fontId="4" fillId="44" borderId="22" xfId="0" applyFont="1" applyFill="1" applyBorder="1" applyAlignment="1" applyProtection="1">
      <alignment horizontal="center" vertical="center" wrapText="1"/>
      <protection/>
    </xf>
    <xf numFmtId="0" fontId="4" fillId="40" borderId="23"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36"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7" borderId="11"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wrapText="1"/>
      <protection/>
    </xf>
    <xf numFmtId="0" fontId="4" fillId="39" borderId="24" xfId="0" applyFont="1" applyFill="1" applyBorder="1" applyAlignment="1" applyProtection="1">
      <alignment vertical="center" wrapText="1"/>
      <protection/>
    </xf>
    <xf numFmtId="0" fontId="4" fillId="39" borderId="16" xfId="0" applyFont="1" applyFill="1" applyBorder="1" applyAlignment="1" applyProtection="1">
      <alignment horizontal="center" vertical="center" wrapText="1"/>
      <protection/>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6"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57" fillId="0" borderId="0" xfId="0" applyNumberFormat="1" applyFont="1" applyBorder="1" applyAlignment="1" applyProtection="1">
      <alignment/>
      <protection locked="0"/>
    </xf>
    <xf numFmtId="0" fontId="57" fillId="0" borderId="0" xfId="0" applyNumberFormat="1" applyFont="1" applyFill="1" applyBorder="1" applyAlignment="1" applyProtection="1">
      <alignment/>
      <protection locked="0"/>
    </xf>
    <xf numFmtId="0" fontId="58"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vertical="center" wrapText="1"/>
      <protection locked="0"/>
    </xf>
    <xf numFmtId="0" fontId="59" fillId="0" borderId="0" xfId="0" applyNumberFormat="1" applyFont="1" applyFill="1" applyBorder="1" applyAlignment="1" applyProtection="1">
      <alignment/>
      <protection locked="0"/>
    </xf>
    <xf numFmtId="0" fontId="59" fillId="0" borderId="0" xfId="0" applyNumberFormat="1" applyFont="1" applyBorder="1" applyAlignment="1" applyProtection="1">
      <alignment/>
      <protection locked="0"/>
    </xf>
    <xf numFmtId="0" fontId="10" fillId="0" borderId="22" xfId="0" applyNumberFormat="1" applyFont="1" applyBorder="1" applyAlignment="1" applyProtection="1">
      <alignment horizontal="center" vertical="center"/>
      <protection locked="0"/>
    </xf>
    <xf numFmtId="0" fontId="4" fillId="41" borderId="22" xfId="0" applyNumberFormat="1" applyFont="1" applyFill="1" applyBorder="1" applyAlignment="1" applyProtection="1">
      <alignment horizontal="center" vertical="center" wrapText="1"/>
      <protection locked="0"/>
    </xf>
    <xf numFmtId="0" fontId="4" fillId="44" borderId="23"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locked="0"/>
    </xf>
    <xf numFmtId="0" fontId="9" fillId="0" borderId="0" xfId="53" applyNumberFormat="1" applyFont="1" applyFill="1" applyBorder="1" applyAlignment="1" applyProtection="1">
      <alignment horizontal="left" vertical="center" wrapText="1"/>
      <protection locked="0"/>
    </xf>
    <xf numFmtId="0" fontId="0" fillId="0" borderId="0" xfId="53" applyNumberFormat="1" applyFont="1" applyFill="1" applyBorder="1" applyAlignment="1" applyProtection="1">
      <alignment wrapText="1"/>
      <protection locked="0"/>
    </xf>
    <xf numFmtId="0" fontId="60" fillId="0" borderId="0" xfId="0" applyNumberFormat="1" applyFont="1" applyFill="1" applyBorder="1" applyAlignment="1" applyProtection="1">
      <alignment/>
      <protection locked="0"/>
    </xf>
    <xf numFmtId="0" fontId="9" fillId="0" borderId="12" xfId="0" applyNumberFormat="1" applyFont="1" applyFill="1" applyBorder="1" applyAlignment="1" applyProtection="1">
      <alignment horizontal="center" vertical="center" wrapText="1"/>
      <protection hidden="1"/>
    </xf>
    <xf numFmtId="0" fontId="57" fillId="0" borderId="0" xfId="0" applyNumberFormat="1" applyFont="1" applyFill="1" applyBorder="1" applyAlignment="1" applyProtection="1">
      <alignment/>
      <protection hidden="1"/>
    </xf>
    <xf numFmtId="0" fontId="58" fillId="0" borderId="0" xfId="0" applyNumberFormat="1" applyFont="1" applyFill="1" applyBorder="1" applyAlignment="1" applyProtection="1">
      <alignment/>
      <protection hidden="1"/>
    </xf>
    <xf numFmtId="0" fontId="10" fillId="0" borderId="25" xfId="0" applyNumberFormat="1" applyFont="1" applyBorder="1" applyAlignment="1" applyProtection="1">
      <alignment horizontal="center" vertical="center"/>
      <protection locked="0"/>
    </xf>
    <xf numFmtId="0" fontId="4" fillId="41" borderId="25" xfId="0" applyNumberFormat="1" applyFont="1" applyFill="1" applyBorder="1" applyAlignment="1" applyProtection="1">
      <alignment horizontal="center" vertical="center" wrapText="1"/>
      <protection locked="0"/>
    </xf>
    <xf numFmtId="0" fontId="4" fillId="44" borderId="26" xfId="0"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protection locked="0"/>
    </xf>
    <xf numFmtId="0" fontId="56" fillId="0" borderId="12" xfId="0" applyFont="1" applyFill="1" applyBorder="1" applyAlignment="1" applyProtection="1">
      <alignment horizontal="left" vertical="center" wrapText="1"/>
      <protection locked="0"/>
    </xf>
    <xf numFmtId="0" fontId="56" fillId="0" borderId="12" xfId="0" applyFont="1" applyFill="1" applyBorder="1" applyAlignment="1" applyProtection="1">
      <alignment vertical="center" wrapText="1"/>
      <protection locked="0"/>
    </xf>
    <xf numFmtId="0" fontId="56" fillId="0" borderId="12" xfId="0" applyFont="1" applyFill="1" applyBorder="1" applyAlignment="1" applyProtection="1">
      <alignment horizontal="center" vertical="center" wrapText="1"/>
      <protection locked="0"/>
    </xf>
    <xf numFmtId="0" fontId="56" fillId="0" borderId="12" xfId="0" applyFont="1" applyBorder="1" applyAlignment="1" applyProtection="1">
      <alignment horizontal="left" vertical="center" wrapText="1"/>
      <protection locked="0"/>
    </xf>
    <xf numFmtId="0" fontId="56" fillId="0" borderId="12" xfId="0" applyFont="1" applyBorder="1" applyAlignment="1" applyProtection="1">
      <alignment horizontal="center" vertical="center"/>
      <protection locked="0"/>
    </xf>
    <xf numFmtId="0" fontId="56" fillId="0" borderId="19" xfId="0"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hidden="1"/>
    </xf>
    <xf numFmtId="0" fontId="7" fillId="45" borderId="28" xfId="0" applyNumberFormat="1" applyFont="1" applyFill="1" applyBorder="1" applyAlignment="1" applyProtection="1">
      <alignment horizontal="center" vertical="center" wrapText="1"/>
      <protection locked="0"/>
    </xf>
    <xf numFmtId="0" fontId="7" fillId="45" borderId="29"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protection hidden="1"/>
    </xf>
    <xf numFmtId="0" fontId="0" fillId="0" borderId="21" xfId="0" applyNumberFormat="1" applyBorder="1" applyAlignment="1" applyProtection="1">
      <alignment horizontal="center" vertical="center"/>
      <protection hidden="1"/>
    </xf>
    <xf numFmtId="0" fontId="7" fillId="45" borderId="30" xfId="0" applyNumberFormat="1" applyFont="1" applyFill="1" applyBorder="1" applyAlignment="1" applyProtection="1">
      <alignment horizontal="center" vertical="center" wrapText="1"/>
      <protection locked="0"/>
    </xf>
    <xf numFmtId="0" fontId="61" fillId="0" borderId="31" xfId="0" applyFont="1" applyFill="1" applyBorder="1" applyAlignment="1" applyProtection="1">
      <alignment horizontal="center" vertical="center" wrapText="1"/>
      <protection locked="0"/>
    </xf>
    <xf numFmtId="0" fontId="61" fillId="0" borderId="32" xfId="0" applyFont="1" applyFill="1" applyBorder="1" applyAlignment="1" applyProtection="1">
      <alignment horizontal="center" vertical="center" wrapText="1"/>
      <protection locked="0"/>
    </xf>
    <xf numFmtId="0" fontId="56" fillId="0" borderId="33" xfId="0" applyFont="1" applyFill="1" applyBorder="1" applyAlignment="1" applyProtection="1">
      <alignment horizontal="center" vertical="center" wrapText="1"/>
      <protection locked="0"/>
    </xf>
    <xf numFmtId="0" fontId="56" fillId="0" borderId="34" xfId="0" applyFont="1" applyFill="1" applyBorder="1" applyAlignment="1" applyProtection="1">
      <alignment horizontal="center" vertical="center" wrapText="1"/>
      <protection locked="0"/>
    </xf>
    <xf numFmtId="0" fontId="56" fillId="0" borderId="35" xfId="0" applyFont="1" applyFill="1" applyBorder="1" applyAlignment="1" applyProtection="1">
      <alignment horizontal="left" vertical="center" wrapText="1"/>
      <protection locked="0"/>
    </xf>
    <xf numFmtId="0" fontId="56" fillId="0" borderId="21" xfId="0" applyFont="1" applyBorder="1" applyAlignment="1" applyProtection="1">
      <alignment horizontal="left" vertical="center" wrapText="1"/>
      <protection locked="0"/>
    </xf>
    <xf numFmtId="0" fontId="56"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9" fillId="0" borderId="1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7" fillId="45" borderId="36" xfId="0" applyNumberFormat="1" applyFont="1" applyFill="1" applyBorder="1" applyAlignment="1" applyProtection="1">
      <alignment horizontal="center" vertical="center" wrapText="1"/>
      <protection locked="0"/>
    </xf>
    <xf numFmtId="0" fontId="7" fillId="45" borderId="37" xfId="0" applyNumberFormat="1" applyFont="1" applyFill="1" applyBorder="1" applyAlignment="1" applyProtection="1">
      <alignment horizontal="center" vertical="center" wrapText="1"/>
      <protection locked="0"/>
    </xf>
    <xf numFmtId="0" fontId="2" fillId="46" borderId="12"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2" fillId="46" borderId="19" xfId="0" applyFont="1" applyFill="1" applyBorder="1" applyAlignment="1" applyProtection="1">
      <alignment horizontal="left" vertical="center" wrapText="1"/>
      <protection locked="0"/>
    </xf>
    <xf numFmtId="0" fontId="2" fillId="46" borderId="19" xfId="0" applyFont="1" applyFill="1" applyBorder="1" applyAlignment="1" applyProtection="1">
      <alignment horizontal="center" vertical="center" wrapText="1"/>
      <protection locked="0"/>
    </xf>
    <xf numFmtId="0" fontId="2" fillId="46" borderId="20"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left" vertical="center" wrapText="1"/>
      <protection locked="0"/>
    </xf>
    <xf numFmtId="0" fontId="61" fillId="0" borderId="39" xfId="0" applyFont="1" applyFill="1" applyBorder="1" applyAlignment="1" applyProtection="1">
      <alignment horizontal="center" vertical="center" wrapText="1"/>
      <protection locked="0"/>
    </xf>
    <xf numFmtId="0" fontId="2" fillId="46" borderId="21" xfId="0" applyFont="1" applyFill="1" applyBorder="1" applyAlignment="1" applyProtection="1">
      <alignment horizontal="left" vertical="center" wrapText="1"/>
      <protection locked="0"/>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3" fillId="0" borderId="43" xfId="0" applyFont="1" applyBorder="1" applyAlignment="1" applyProtection="1">
      <alignment vertical="center" wrapText="1"/>
      <protection/>
    </xf>
    <xf numFmtId="0" fontId="4" fillId="39" borderId="44" xfId="0" applyFont="1" applyFill="1" applyBorder="1" applyAlignment="1" applyProtection="1">
      <alignment horizontal="center" vertical="center" wrapText="1"/>
      <protection/>
    </xf>
    <xf numFmtId="0" fontId="4" fillId="39" borderId="45" xfId="0" applyFont="1" applyFill="1" applyBorder="1" applyAlignment="1" applyProtection="1">
      <alignment horizontal="center" vertical="center" wrapText="1"/>
      <protection/>
    </xf>
    <xf numFmtId="0" fontId="4" fillId="39" borderId="46" xfId="0" applyFont="1" applyFill="1" applyBorder="1" applyAlignment="1" applyProtection="1">
      <alignment horizontal="center" vertical="center" wrapText="1"/>
      <protection/>
    </xf>
    <xf numFmtId="0" fontId="4" fillId="40" borderId="47" xfId="0" applyFont="1" applyFill="1" applyBorder="1" applyAlignment="1" applyProtection="1">
      <alignment horizontal="center" vertical="center" wrapText="1"/>
      <protection/>
    </xf>
    <xf numFmtId="0" fontId="4" fillId="40" borderId="48" xfId="0" applyFont="1" applyFill="1" applyBorder="1" applyAlignment="1" applyProtection="1">
      <alignment horizontal="center" vertical="center" wrapText="1"/>
      <protection/>
    </xf>
    <xf numFmtId="0" fontId="4" fillId="40" borderId="49" xfId="0" applyFont="1" applyFill="1" applyBorder="1" applyAlignment="1" applyProtection="1">
      <alignment horizontal="center" vertical="center" wrapText="1"/>
      <protection/>
    </xf>
    <xf numFmtId="0" fontId="4" fillId="40" borderId="50"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 vertical="center" wrapText="1"/>
      <protection/>
    </xf>
    <xf numFmtId="0" fontId="4" fillId="40" borderId="51" xfId="0" applyFont="1" applyFill="1" applyBorder="1" applyAlignment="1" applyProtection="1">
      <alignment horizontal="center" vertical="center" wrapText="1"/>
      <protection/>
    </xf>
    <xf numFmtId="0" fontId="4" fillId="44" borderId="52" xfId="0" applyFont="1" applyFill="1" applyBorder="1" applyAlignment="1" applyProtection="1">
      <alignment horizontal="center" vertical="center" wrapText="1"/>
      <protection/>
    </xf>
    <xf numFmtId="0" fontId="4" fillId="44" borderId="53" xfId="0" applyFont="1" applyFill="1" applyBorder="1" applyAlignment="1" applyProtection="1">
      <alignment horizontal="center" vertical="center" wrapText="1"/>
      <protection/>
    </xf>
    <xf numFmtId="0" fontId="4" fillId="44" borderId="18" xfId="0" applyFont="1" applyFill="1" applyBorder="1" applyAlignment="1" applyProtection="1">
      <alignment horizontal="center" vertical="center" wrapText="1"/>
      <protection/>
    </xf>
    <xf numFmtId="0" fontId="5" fillId="42" borderId="14"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54" xfId="0" applyFont="1" applyFill="1" applyBorder="1" applyAlignment="1" applyProtection="1">
      <alignment horizontal="center" vertical="center" wrapText="1"/>
      <protection/>
    </xf>
    <xf numFmtId="0" fontId="5" fillId="43" borderId="16" xfId="0" applyFont="1" applyFill="1" applyBorder="1" applyAlignment="1" applyProtection="1">
      <alignment horizontal="center" vertical="center" wrapText="1"/>
      <protection/>
    </xf>
    <xf numFmtId="0" fontId="5" fillId="38" borderId="54"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4" fillId="44" borderId="32" xfId="0" applyFont="1" applyFill="1" applyBorder="1" applyAlignment="1" applyProtection="1">
      <alignment horizontal="center" vertical="center" wrapText="1"/>
      <protection/>
    </xf>
    <xf numFmtId="0" fontId="4" fillId="44" borderId="55" xfId="0" applyFont="1" applyFill="1" applyBorder="1" applyAlignment="1" applyProtection="1">
      <alignment horizontal="center" vertical="center" wrapText="1"/>
      <protection/>
    </xf>
    <xf numFmtId="0" fontId="4" fillId="39" borderId="53"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protection/>
    </xf>
    <xf numFmtId="0" fontId="4" fillId="41" borderId="53" xfId="0" applyFont="1" applyFill="1" applyBorder="1" applyAlignment="1" applyProtection="1">
      <alignment horizontal="center" vertical="center" wrapText="1"/>
      <protection/>
    </xf>
    <xf numFmtId="0" fontId="4" fillId="41" borderId="18" xfId="0" applyFont="1" applyFill="1" applyBorder="1" applyAlignment="1" applyProtection="1">
      <alignment horizontal="center" vertical="center" wrapText="1"/>
      <protection/>
    </xf>
    <xf numFmtId="0" fontId="4" fillId="41" borderId="31" xfId="0" applyFont="1" applyFill="1" applyBorder="1" applyAlignment="1" applyProtection="1">
      <alignment horizontal="center" vertical="center" wrapText="1"/>
      <protection/>
    </xf>
    <xf numFmtId="0" fontId="4" fillId="41" borderId="32"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54"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40" borderId="57" xfId="0" applyFont="1" applyFill="1" applyBorder="1" applyAlignment="1" applyProtection="1">
      <alignment horizontal="center" vertical="center" wrapText="1"/>
      <protection/>
    </xf>
    <xf numFmtId="0" fontId="4" fillId="40" borderId="24"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5" fillId="42" borderId="54" xfId="0" applyFont="1" applyFill="1" applyBorder="1" applyAlignment="1" applyProtection="1">
      <alignment horizontal="center" vertical="center" wrapText="1"/>
      <protection/>
    </xf>
    <xf numFmtId="0" fontId="5" fillId="42" borderId="16" xfId="0" applyFont="1" applyFill="1" applyBorder="1" applyAlignment="1" applyProtection="1">
      <alignment horizontal="center" vertical="center" wrapText="1"/>
      <protection/>
    </xf>
    <xf numFmtId="0" fontId="4" fillId="33" borderId="58"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55" fillId="0" borderId="59" xfId="0" applyFont="1" applyFill="1" applyBorder="1" applyAlignment="1">
      <alignment horizontal="center"/>
    </xf>
    <xf numFmtId="0" fontId="55" fillId="0" borderId="60" xfId="0" applyFont="1" applyFill="1" applyBorder="1" applyAlignment="1">
      <alignment horizontal="center"/>
    </xf>
    <xf numFmtId="0" fontId="62" fillId="0" borderId="61" xfId="0" applyFont="1" applyFill="1" applyBorder="1" applyAlignment="1">
      <alignment horizontal="center"/>
    </xf>
    <xf numFmtId="0" fontId="62" fillId="0" borderId="62" xfId="0" applyFont="1" applyFill="1" applyBorder="1" applyAlignment="1">
      <alignment horizontal="center"/>
    </xf>
    <xf numFmtId="0" fontId="0" fillId="0" borderId="0" xfId="0" applyNumberFormat="1" applyAlignment="1" applyProtection="1">
      <alignment horizontal="center"/>
      <protection locked="0"/>
    </xf>
    <xf numFmtId="0" fontId="11" fillId="0" borderId="12" xfId="0" applyNumberFormat="1" applyFont="1" applyBorder="1" applyAlignment="1" applyProtection="1">
      <alignment horizontal="center" vertical="center"/>
      <protection locked="0"/>
    </xf>
    <xf numFmtId="14" fontId="11" fillId="0" borderId="12"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2" fillId="0" borderId="12" xfId="0" applyNumberFormat="1" applyFont="1" applyBorder="1" applyAlignment="1" applyProtection="1">
      <alignment horizontal="left" vertical="center"/>
      <protection locked="0"/>
    </xf>
    <xf numFmtId="0" fontId="7" fillId="47" borderId="63" xfId="0" applyNumberFormat="1" applyFont="1" applyFill="1" applyBorder="1" applyAlignment="1" applyProtection="1">
      <alignment horizontal="center" vertical="center"/>
      <protection locked="0"/>
    </xf>
    <xf numFmtId="0" fontId="7" fillId="47" borderId="64" xfId="0" applyNumberFormat="1" applyFont="1" applyFill="1" applyBorder="1" applyAlignment="1" applyProtection="1">
      <alignment horizontal="center" vertical="center"/>
      <protection locked="0"/>
    </xf>
    <xf numFmtId="0" fontId="8" fillId="47" borderId="65" xfId="0" applyNumberFormat="1" applyFont="1" applyFill="1" applyBorder="1" applyAlignment="1" applyProtection="1">
      <alignment horizontal="center" vertical="center"/>
      <protection locked="0"/>
    </xf>
    <xf numFmtId="0" fontId="8" fillId="47" borderId="66" xfId="0" applyNumberFormat="1" applyFont="1" applyFill="1" applyBorder="1" applyAlignment="1" applyProtection="1">
      <alignment horizontal="center" vertical="center"/>
      <protection locked="0"/>
    </xf>
    <xf numFmtId="0" fontId="8" fillId="47" borderId="67" xfId="0" applyNumberFormat="1" applyFont="1" applyFill="1" applyBorder="1" applyAlignment="1" applyProtection="1">
      <alignment horizontal="center" vertical="center"/>
      <protection locked="0"/>
    </xf>
    <xf numFmtId="0" fontId="7" fillId="45" borderId="68" xfId="0" applyNumberFormat="1" applyFont="1" applyFill="1" applyBorder="1" applyAlignment="1" applyProtection="1">
      <alignment horizontal="center" vertical="center" wrapText="1"/>
      <protection locked="0"/>
    </xf>
    <xf numFmtId="0" fontId="7" fillId="45" borderId="69" xfId="0" applyNumberFormat="1" applyFont="1" applyFill="1" applyBorder="1" applyAlignment="1" applyProtection="1">
      <alignment horizontal="center" vertical="center" wrapText="1"/>
      <protection locked="0"/>
    </xf>
    <xf numFmtId="0" fontId="7" fillId="45" borderId="70" xfId="0" applyNumberFormat="1" applyFont="1" applyFill="1" applyBorder="1" applyAlignment="1" applyProtection="1">
      <alignment horizontal="center" vertical="center" wrapText="1"/>
      <protection locked="0"/>
    </xf>
    <xf numFmtId="0" fontId="7" fillId="45" borderId="71" xfId="0" applyNumberFormat="1" applyFont="1" applyFill="1" applyBorder="1" applyAlignment="1" applyProtection="1">
      <alignment horizontal="center" vertical="center" wrapText="1"/>
      <protection locked="0"/>
    </xf>
    <xf numFmtId="0" fontId="8" fillId="47" borderId="72" xfId="0" applyNumberFormat="1" applyFont="1" applyFill="1" applyBorder="1" applyAlignment="1" applyProtection="1">
      <alignment horizontal="center" vertical="center"/>
      <protection locked="0"/>
    </xf>
    <xf numFmtId="0" fontId="8" fillId="47" borderId="73" xfId="0" applyNumberFormat="1" applyFont="1" applyFill="1" applyBorder="1" applyAlignment="1" applyProtection="1">
      <alignment horizontal="center" vertical="center"/>
      <protection locked="0"/>
    </xf>
    <xf numFmtId="0" fontId="8" fillId="47" borderId="74" xfId="0" applyNumberFormat="1" applyFont="1" applyFill="1" applyBorder="1" applyAlignment="1" applyProtection="1">
      <alignment horizontal="center" vertical="center"/>
      <protection locked="0"/>
    </xf>
    <xf numFmtId="0" fontId="7" fillId="45" borderId="75" xfId="0" applyNumberFormat="1" applyFont="1" applyFill="1" applyBorder="1" applyAlignment="1" applyProtection="1">
      <alignment horizontal="center" vertical="center" wrapText="1"/>
      <protection locked="0"/>
    </xf>
    <xf numFmtId="0" fontId="7" fillId="45" borderId="76" xfId="0" applyNumberFormat="1" applyFont="1" applyFill="1" applyBorder="1" applyAlignment="1" applyProtection="1">
      <alignment horizontal="center" vertical="center" wrapText="1"/>
      <protection locked="0"/>
    </xf>
    <xf numFmtId="0" fontId="8" fillId="0" borderId="39" xfId="0" applyNumberFormat="1" applyFont="1" applyBorder="1" applyAlignment="1" applyProtection="1">
      <alignment horizontal="center" vertical="center" wrapText="1"/>
      <protection locked="0"/>
    </xf>
    <xf numFmtId="0" fontId="8" fillId="0" borderId="55" xfId="0" applyNumberFormat="1" applyFont="1" applyBorder="1" applyAlignment="1" applyProtection="1">
      <alignment horizontal="center" vertical="center" wrapText="1"/>
      <protection locked="0"/>
    </xf>
    <xf numFmtId="0" fontId="7" fillId="45" borderId="12" xfId="0" applyNumberFormat="1" applyFont="1" applyFill="1" applyBorder="1" applyAlignment="1" applyProtection="1">
      <alignment horizontal="center" vertical="center" wrapText="1"/>
      <protection locked="0"/>
    </xf>
    <xf numFmtId="0" fontId="7" fillId="45" borderId="77" xfId="0" applyNumberFormat="1" applyFont="1" applyFill="1" applyBorder="1" applyAlignment="1" applyProtection="1">
      <alignment horizontal="center" vertical="center" wrapText="1"/>
      <protection locked="0"/>
    </xf>
    <xf numFmtId="0" fontId="9" fillId="0" borderId="78" xfId="0" applyNumberFormat="1" applyFont="1" applyBorder="1" applyAlignment="1" applyProtection="1">
      <alignment horizontal="center"/>
      <protection locked="0"/>
    </xf>
    <xf numFmtId="0" fontId="9" fillId="0" borderId="79" xfId="0" applyNumberFormat="1" applyFont="1" applyBorder="1" applyAlignment="1" applyProtection="1">
      <alignment horizontal="center"/>
      <protection locked="0"/>
    </xf>
    <xf numFmtId="0" fontId="8" fillId="47" borderId="47" xfId="0" applyNumberFormat="1" applyFont="1" applyFill="1" applyBorder="1" applyAlignment="1" applyProtection="1">
      <alignment horizontal="center" vertical="center"/>
      <protection locked="0"/>
    </xf>
    <xf numFmtId="0" fontId="8" fillId="47" borderId="48" xfId="0" applyNumberFormat="1" applyFont="1" applyFill="1" applyBorder="1" applyAlignment="1" applyProtection="1">
      <alignment horizontal="center" vertical="center"/>
      <protection locked="0"/>
    </xf>
    <xf numFmtId="0" fontId="0" fillId="0" borderId="12" xfId="0" applyNumberFormat="1" applyBorder="1" applyAlignment="1" applyProtection="1">
      <alignment horizontal="center" wrapText="1"/>
      <protection locked="0"/>
    </xf>
    <xf numFmtId="0" fontId="0" fillId="0" borderId="12" xfId="0" applyNumberFormat="1" applyBorder="1" applyAlignment="1" applyProtection="1">
      <alignment horizontal="center"/>
      <protection locked="0"/>
    </xf>
    <xf numFmtId="0" fontId="14" fillId="0" borderId="80" xfId="0" applyNumberFormat="1" applyFont="1" applyFill="1" applyBorder="1" applyAlignment="1" applyProtection="1">
      <alignment horizontal="center" vertical="center" textRotation="90" wrapText="1"/>
      <protection locked="0"/>
    </xf>
    <xf numFmtId="0" fontId="14" fillId="0" borderId="81" xfId="0" applyNumberFormat="1" applyFont="1" applyFill="1" applyBorder="1" applyAlignment="1" applyProtection="1">
      <alignment horizontal="center" vertical="center" textRotation="90" wrapText="1"/>
      <protection locked="0"/>
    </xf>
    <xf numFmtId="0" fontId="63" fillId="0" borderId="0" xfId="0" applyNumberFormat="1" applyFont="1" applyBorder="1" applyAlignment="1" applyProtection="1">
      <alignment horizontal="center"/>
      <protection locked="0"/>
    </xf>
    <xf numFmtId="0" fontId="7" fillId="45" borderId="35" xfId="0" applyNumberFormat="1" applyFont="1" applyFill="1" applyBorder="1" applyAlignment="1" applyProtection="1">
      <alignment horizontal="center" vertical="center" wrapText="1"/>
      <protection locked="0"/>
    </xf>
    <xf numFmtId="0" fontId="7" fillId="45" borderId="36" xfId="0" applyNumberFormat="1" applyFont="1" applyFill="1" applyBorder="1" applyAlignment="1" applyProtection="1">
      <alignment horizontal="center" vertical="center" wrapText="1"/>
      <protection locked="0"/>
    </xf>
    <xf numFmtId="0" fontId="7" fillId="45" borderId="37" xfId="0" applyNumberFormat="1" applyFont="1" applyFill="1" applyBorder="1" applyAlignment="1" applyProtection="1">
      <alignment horizontal="center" vertical="center" wrapText="1"/>
      <protection locked="0"/>
    </xf>
    <xf numFmtId="0" fontId="7" fillId="45" borderId="82" xfId="0" applyNumberFormat="1" applyFont="1" applyFill="1" applyBorder="1" applyAlignment="1" applyProtection="1">
      <alignment horizontal="center" vertical="center" wrapText="1"/>
      <protection locked="0"/>
    </xf>
    <xf numFmtId="0" fontId="7" fillId="45" borderId="83" xfId="0" applyNumberFormat="1" applyFont="1" applyFill="1" applyBorder="1" applyAlignment="1" applyProtection="1">
      <alignment horizontal="center" vertical="center" wrapText="1"/>
      <protection locked="0"/>
    </xf>
    <xf numFmtId="0" fontId="7" fillId="48" borderId="84" xfId="0" applyNumberFormat="1" applyFont="1" applyFill="1" applyBorder="1" applyAlignment="1" applyProtection="1">
      <alignment horizontal="center" vertical="center"/>
      <protection locked="0"/>
    </xf>
    <xf numFmtId="0" fontId="7" fillId="48" borderId="85" xfId="0" applyNumberFormat="1" applyFont="1" applyFill="1" applyBorder="1" applyAlignment="1" applyProtection="1">
      <alignment horizontal="center" vertical="center"/>
      <protection locked="0"/>
    </xf>
    <xf numFmtId="0" fontId="7" fillId="49" borderId="32" xfId="0" applyNumberFormat="1" applyFont="1" applyFill="1" applyBorder="1" applyAlignment="1" applyProtection="1">
      <alignment horizontal="center" vertical="center"/>
      <protection locked="0"/>
    </xf>
    <xf numFmtId="0" fontId="7" fillId="49" borderId="86" xfId="0" applyNumberFormat="1" applyFont="1" applyFill="1" applyBorder="1" applyAlignment="1" applyProtection="1">
      <alignment horizontal="center"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rmal 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8">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171450</xdr:rowOff>
    </xdr:from>
    <xdr:to>
      <xdr:col>2</xdr:col>
      <xdr:colOff>1400175</xdr:colOff>
      <xdr:row>7</xdr:row>
      <xdr:rowOff>28575</xdr:rowOff>
    </xdr:to>
    <xdr:pic>
      <xdr:nvPicPr>
        <xdr:cNvPr id="1" name="Imagen 2"/>
        <xdr:cNvPicPr preferRelativeResize="1">
          <a:picLocks noChangeAspect="1"/>
        </xdr:cNvPicPr>
      </xdr:nvPicPr>
      <xdr:blipFill>
        <a:blip r:embed="rId1"/>
        <a:stretch>
          <a:fillRect/>
        </a:stretch>
      </xdr:blipFill>
      <xdr:spPr>
        <a:xfrm>
          <a:off x="1866900" y="533400"/>
          <a:ext cx="733425" cy="771525"/>
        </a:xfrm>
        <a:prstGeom prst="rect">
          <a:avLst/>
        </a:prstGeom>
        <a:noFill/>
        <a:ln w="9525" cmpd="sng">
          <a:noFill/>
        </a:ln>
      </xdr:spPr>
    </xdr:pic>
    <xdr:clientData/>
  </xdr:twoCellAnchor>
  <xdr:twoCellAnchor>
    <xdr:from>
      <xdr:col>0</xdr:col>
      <xdr:colOff>619125</xdr:colOff>
      <xdr:row>6</xdr:row>
      <xdr:rowOff>0</xdr:rowOff>
    </xdr:from>
    <xdr:to>
      <xdr:col>3</xdr:col>
      <xdr:colOff>1314450</xdr:colOff>
      <xdr:row>9</xdr:row>
      <xdr:rowOff>19050</xdr:rowOff>
    </xdr:to>
    <xdr:sp>
      <xdr:nvSpPr>
        <xdr:cNvPr id="2" name="CuadroTexto 1"/>
        <xdr:cNvSpPr txBox="1">
          <a:spLocks noChangeArrowheads="1"/>
        </xdr:cNvSpPr>
      </xdr:nvSpPr>
      <xdr:spPr>
        <a:xfrm>
          <a:off x="619125" y="1095375"/>
          <a:ext cx="3467100" cy="561975"/>
        </a:xfrm>
        <a:prstGeom prst="rect">
          <a:avLst/>
        </a:prstGeom>
        <a:noFill/>
        <a:ln w="9525" cmpd="sng">
          <a:noFill/>
        </a:ln>
      </xdr:spPr>
      <xdr:txBody>
        <a:bodyPr vertOverflow="clip" wrap="square"/>
        <a:p>
          <a:pPr algn="l">
            <a:defRPr/>
          </a:pPr>
          <a:r>
            <a:rPr lang="en-US" cap="none" sz="3200" b="1" i="0" u="none" baseline="0">
              <a:solidFill>
                <a:srgbClr val="000000"/>
              </a:solidFill>
            </a:rPr>
            <a:t>Gobernación de Santander</a:t>
          </a:r>
        </a:p>
      </xdr:txBody>
    </xdr:sp>
    <xdr:clientData/>
  </xdr:twoCellAnchor>
  <xdr:twoCellAnchor>
    <xdr:from>
      <xdr:col>0</xdr:col>
      <xdr:colOff>838200</xdr:colOff>
      <xdr:row>0</xdr:row>
      <xdr:rowOff>114300</xdr:rowOff>
    </xdr:from>
    <xdr:to>
      <xdr:col>3</xdr:col>
      <xdr:colOff>1543050</xdr:colOff>
      <xdr:row>3</xdr:row>
      <xdr:rowOff>123825</xdr:rowOff>
    </xdr:to>
    <xdr:sp>
      <xdr:nvSpPr>
        <xdr:cNvPr id="3" name="CuadroTexto 4"/>
        <xdr:cNvSpPr txBox="1">
          <a:spLocks noChangeArrowheads="1"/>
        </xdr:cNvSpPr>
      </xdr:nvSpPr>
      <xdr:spPr>
        <a:xfrm>
          <a:off x="838200" y="114300"/>
          <a:ext cx="3476625" cy="552450"/>
        </a:xfrm>
        <a:prstGeom prst="rect">
          <a:avLst/>
        </a:prstGeom>
        <a:noFill/>
        <a:ln w="9525" cmpd="sng">
          <a:noFill/>
        </a:ln>
      </xdr:spPr>
      <xdr:txBody>
        <a:bodyPr vertOverflow="clip" wrap="square"/>
        <a:p>
          <a:pPr algn="l">
            <a:defRPr/>
          </a:pPr>
          <a:r>
            <a:rPr lang="en-US" cap="none" sz="3200" b="1" i="0" u="none" baseline="0">
              <a:solidFill>
                <a:srgbClr val="000000"/>
              </a:solidFill>
            </a:rPr>
            <a:t>República de Colombia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B2:E9"/>
  <sheetViews>
    <sheetView zoomScalePageLayoutView="0" workbookViewId="0" topLeftCell="B2">
      <selection activeCell="F7" sqref="F7"/>
    </sheetView>
  </sheetViews>
  <sheetFormatPr defaultColWidth="11.00390625" defaultRowHeight="14.25"/>
  <cols>
    <col min="2" max="2" width="15.375" style="0" customWidth="1"/>
    <col min="3" max="3" width="16.375" style="0" customWidth="1"/>
    <col min="4" max="4" width="27.375" style="0" customWidth="1"/>
    <col min="5" max="5" width="28.25390625" style="0" customWidth="1"/>
  </cols>
  <sheetData>
    <row r="1" ht="15" thickBot="1"/>
    <row r="2" spans="2:5" ht="16.5" thickBot="1">
      <c r="B2" s="111" t="s">
        <v>0</v>
      </c>
      <c r="C2" s="112"/>
      <c r="D2" s="112"/>
      <c r="E2" s="113"/>
    </row>
    <row r="3" spans="2:5" ht="16.5" thickBot="1">
      <c r="B3" s="111" t="s">
        <v>1</v>
      </c>
      <c r="C3" s="112"/>
      <c r="D3" s="112"/>
      <c r="E3" s="113"/>
    </row>
    <row r="4" spans="2:5" ht="16.5" thickBot="1">
      <c r="B4" s="1" t="s">
        <v>2</v>
      </c>
      <c r="C4" s="2" t="s">
        <v>3</v>
      </c>
      <c r="D4" s="2" t="s">
        <v>4</v>
      </c>
      <c r="E4" s="2" t="s">
        <v>5</v>
      </c>
    </row>
    <row r="5" spans="2:5" ht="30.75" thickBot="1">
      <c r="B5" s="3">
        <v>1</v>
      </c>
      <c r="C5" s="4" t="s">
        <v>6</v>
      </c>
      <c r="D5" s="5" t="s">
        <v>7</v>
      </c>
      <c r="E5" s="5" t="s">
        <v>8</v>
      </c>
    </row>
    <row r="6" spans="2:5" ht="30.75" thickBot="1">
      <c r="B6" s="6">
        <v>2</v>
      </c>
      <c r="C6" s="7" t="s">
        <v>9</v>
      </c>
      <c r="D6" s="8" t="s">
        <v>10</v>
      </c>
      <c r="E6" s="8" t="s">
        <v>11</v>
      </c>
    </row>
    <row r="7" spans="2:5" ht="30.75" thickBot="1">
      <c r="B7" s="3">
        <v>3</v>
      </c>
      <c r="C7" s="4" t="s">
        <v>12</v>
      </c>
      <c r="D7" s="5" t="s">
        <v>13</v>
      </c>
      <c r="E7" s="5" t="s">
        <v>14</v>
      </c>
    </row>
    <row r="8" spans="2:5" ht="30.75" thickBot="1">
      <c r="B8" s="3">
        <v>4</v>
      </c>
      <c r="C8" s="4" t="s">
        <v>15</v>
      </c>
      <c r="D8" s="5" t="s">
        <v>16</v>
      </c>
      <c r="E8" s="5" t="s">
        <v>17</v>
      </c>
    </row>
    <row r="9" spans="2:5" ht="30.75" thickBot="1">
      <c r="B9" s="3">
        <v>5</v>
      </c>
      <c r="C9" s="4" t="s">
        <v>18</v>
      </c>
      <c r="D9" s="5" t="s">
        <v>19</v>
      </c>
      <c r="E9" s="5" t="s">
        <v>20</v>
      </c>
    </row>
  </sheetData>
  <sheetProtection password="A943" sheet="1"/>
  <mergeCells count="2">
    <mergeCell ref="B2:E2"/>
    <mergeCell ref="B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B2:D9"/>
  <sheetViews>
    <sheetView zoomScalePageLayoutView="0" workbookViewId="0" topLeftCell="A3">
      <selection activeCell="C8" sqref="C8"/>
    </sheetView>
  </sheetViews>
  <sheetFormatPr defaultColWidth="11.00390625" defaultRowHeight="14.25"/>
  <cols>
    <col min="3" max="3" width="15.375" style="0" customWidth="1"/>
    <col min="4" max="4" width="52.375" style="0" customWidth="1"/>
  </cols>
  <sheetData>
    <row r="1" ht="15" thickBot="1"/>
    <row r="2" spans="2:4" ht="31.5" customHeight="1" thickBot="1">
      <c r="B2" s="111" t="s">
        <v>21</v>
      </c>
      <c r="C2" s="112"/>
      <c r="D2" s="113"/>
    </row>
    <row r="3" spans="2:4" ht="16.5" thickBot="1">
      <c r="B3" s="111" t="s">
        <v>22</v>
      </c>
      <c r="C3" s="112"/>
      <c r="D3" s="113"/>
    </row>
    <row r="4" spans="2:4" ht="16.5" thickBot="1">
      <c r="B4" s="1" t="s">
        <v>2</v>
      </c>
      <c r="C4" s="2" t="s">
        <v>3</v>
      </c>
      <c r="D4" s="2" t="s">
        <v>4</v>
      </c>
    </row>
    <row r="5" spans="2:4" ht="30.75" thickBot="1">
      <c r="B5" s="3">
        <v>1</v>
      </c>
      <c r="C5" s="4" t="s">
        <v>23</v>
      </c>
      <c r="D5" s="4" t="s">
        <v>24</v>
      </c>
    </row>
    <row r="6" spans="2:4" ht="30.75" thickBot="1">
      <c r="B6" s="9">
        <v>2</v>
      </c>
      <c r="C6" s="10" t="s">
        <v>25</v>
      </c>
      <c r="D6" s="10" t="s">
        <v>26</v>
      </c>
    </row>
    <row r="7" spans="2:4" ht="30.75" thickBot="1">
      <c r="B7" s="3">
        <v>3</v>
      </c>
      <c r="C7" s="4" t="s">
        <v>27</v>
      </c>
      <c r="D7" s="4" t="s">
        <v>28</v>
      </c>
    </row>
    <row r="8" spans="2:4" ht="30.75" thickBot="1">
      <c r="B8" s="3">
        <v>4</v>
      </c>
      <c r="C8" s="4" t="s">
        <v>29</v>
      </c>
      <c r="D8" s="4" t="s">
        <v>30</v>
      </c>
    </row>
    <row r="9" spans="2:4" ht="30.75" thickBot="1">
      <c r="B9" s="3">
        <v>5</v>
      </c>
      <c r="C9" s="4" t="s">
        <v>31</v>
      </c>
      <c r="D9" s="4" t="s">
        <v>32</v>
      </c>
    </row>
  </sheetData>
  <sheetProtection password="A943" sheet="1"/>
  <mergeCells count="2">
    <mergeCell ref="B2:D2"/>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B2:P19"/>
  <sheetViews>
    <sheetView zoomScalePageLayoutView="0" workbookViewId="0" topLeftCell="A2">
      <selection activeCell="C3" sqref="C3:G3"/>
    </sheetView>
  </sheetViews>
  <sheetFormatPr defaultColWidth="11.00390625" defaultRowHeight="14.25"/>
  <cols>
    <col min="1" max="1" width="11.00390625" style="19" customWidth="1"/>
    <col min="2" max="2" width="16.625" style="19" bestFit="1" customWidth="1"/>
    <col min="3" max="3" width="17.875" style="19" customWidth="1"/>
    <col min="4" max="4" width="20.625" style="19" customWidth="1"/>
    <col min="5" max="5" width="18.25390625" style="19" customWidth="1"/>
    <col min="6" max="6" width="11.00390625" style="19" customWidth="1"/>
    <col min="7" max="7" width="18.75390625" style="19" customWidth="1"/>
    <col min="8" max="9" width="11.00390625" style="19" customWidth="1"/>
    <col min="10" max="10" width="0" style="19" hidden="1" customWidth="1"/>
    <col min="11" max="11" width="12.875" style="19" customWidth="1"/>
    <col min="12" max="12" width="17.375" style="19" bestFit="1" customWidth="1"/>
    <col min="13" max="13" width="8.625" style="19" bestFit="1" customWidth="1"/>
    <col min="14" max="14" width="14.875" style="19" customWidth="1"/>
    <col min="15" max="15" width="12.375" style="19" customWidth="1"/>
    <col min="16" max="16" width="17.875" style="19" customWidth="1"/>
    <col min="17" max="16384" width="11.00390625" style="19" customWidth="1"/>
  </cols>
  <sheetData>
    <row r="1" ht="15" thickBot="1"/>
    <row r="2" spans="2:16" ht="16.5" customHeight="1" thickBot="1">
      <c r="B2" s="145" t="s">
        <v>33</v>
      </c>
      <c r="C2" s="146"/>
      <c r="D2" s="146"/>
      <c r="E2" s="146"/>
      <c r="F2" s="146"/>
      <c r="G2" s="147"/>
      <c r="H2" s="20"/>
      <c r="I2" s="118" t="s">
        <v>34</v>
      </c>
      <c r="J2" s="119"/>
      <c r="K2" s="120"/>
      <c r="L2" s="135" t="s">
        <v>35</v>
      </c>
      <c r="M2" s="135"/>
      <c r="N2" s="135"/>
      <c r="O2" s="135"/>
      <c r="P2" s="136"/>
    </row>
    <row r="3" spans="2:16" ht="16.5" thickBot="1">
      <c r="B3" s="148" t="s">
        <v>34</v>
      </c>
      <c r="C3" s="115" t="s">
        <v>35</v>
      </c>
      <c r="D3" s="116"/>
      <c r="E3" s="116"/>
      <c r="F3" s="116"/>
      <c r="G3" s="117"/>
      <c r="H3" s="21"/>
      <c r="I3" s="121"/>
      <c r="J3" s="122"/>
      <c r="K3" s="123"/>
      <c r="L3" s="22" t="s">
        <v>95</v>
      </c>
      <c r="M3" s="23" t="s">
        <v>36</v>
      </c>
      <c r="N3" s="23" t="s">
        <v>37</v>
      </c>
      <c r="O3" s="23" t="s">
        <v>38</v>
      </c>
      <c r="P3" s="23" t="s">
        <v>39</v>
      </c>
    </row>
    <row r="4" spans="2:16" ht="16.5" customHeight="1" thickBot="1">
      <c r="B4" s="149"/>
      <c r="C4" s="49" t="s">
        <v>110</v>
      </c>
      <c r="D4" s="22" t="s">
        <v>36</v>
      </c>
      <c r="E4" s="22" t="s">
        <v>37</v>
      </c>
      <c r="F4" s="22" t="s">
        <v>38</v>
      </c>
      <c r="G4" s="22" t="s">
        <v>39</v>
      </c>
      <c r="H4" s="114"/>
      <c r="I4" s="121"/>
      <c r="J4" s="122"/>
      <c r="K4" s="123"/>
      <c r="L4" s="24">
        <v>-1</v>
      </c>
      <c r="M4" s="24">
        <v>-2</v>
      </c>
      <c r="N4" s="24">
        <v>-3</v>
      </c>
      <c r="O4" s="24">
        <v>-4</v>
      </c>
      <c r="P4" s="24">
        <v>-5</v>
      </c>
    </row>
    <row r="5" spans="2:16" ht="16.5" thickBot="1">
      <c r="B5" s="150"/>
      <c r="C5" s="50">
        <v>1</v>
      </c>
      <c r="D5" s="24">
        <v>2</v>
      </c>
      <c r="E5" s="24">
        <v>3</v>
      </c>
      <c r="F5" s="24">
        <v>4</v>
      </c>
      <c r="G5" s="24">
        <v>5</v>
      </c>
      <c r="H5" s="114"/>
      <c r="I5" s="121"/>
      <c r="J5" s="122"/>
      <c r="K5" s="123"/>
      <c r="L5" s="137" t="s">
        <v>96</v>
      </c>
      <c r="M5" s="138"/>
      <c r="N5" s="124" t="s">
        <v>97</v>
      </c>
      <c r="O5" s="125"/>
      <c r="P5" s="126"/>
    </row>
    <row r="6" spans="2:16" ht="16.5" hidden="1" thickBot="1">
      <c r="B6" s="25"/>
      <c r="C6" s="24"/>
      <c r="D6" s="24"/>
      <c r="E6" s="24"/>
      <c r="F6" s="24"/>
      <c r="G6" s="24"/>
      <c r="H6" s="20"/>
      <c r="I6" s="121"/>
      <c r="J6" s="122"/>
      <c r="K6" s="123"/>
      <c r="L6" s="26"/>
      <c r="M6" s="27"/>
      <c r="N6" s="124"/>
      <c r="O6" s="125"/>
      <c r="P6" s="126"/>
    </row>
    <row r="7" spans="2:16" ht="16.5" thickBot="1">
      <c r="B7" s="28" t="s">
        <v>59</v>
      </c>
      <c r="C7" s="29" t="s">
        <v>40</v>
      </c>
      <c r="D7" s="29" t="s">
        <v>41</v>
      </c>
      <c r="E7" s="30" t="s">
        <v>42</v>
      </c>
      <c r="F7" s="31" t="s">
        <v>43</v>
      </c>
      <c r="G7" s="31" t="s">
        <v>44</v>
      </c>
      <c r="H7" s="32"/>
      <c r="I7" s="139" t="s">
        <v>98</v>
      </c>
      <c r="J7" s="33">
        <v>1</v>
      </c>
      <c r="K7" s="34" t="s">
        <v>6</v>
      </c>
      <c r="L7" s="141" t="s">
        <v>40</v>
      </c>
      <c r="M7" s="143" t="s">
        <v>41</v>
      </c>
      <c r="N7" s="153" t="s">
        <v>42</v>
      </c>
      <c r="O7" s="129" t="s">
        <v>43</v>
      </c>
      <c r="P7" s="129" t="s">
        <v>44</v>
      </c>
    </row>
    <row r="8" spans="2:16" ht="16.5" thickBot="1">
      <c r="B8" s="28" t="s">
        <v>60</v>
      </c>
      <c r="C8" s="29" t="s">
        <v>41</v>
      </c>
      <c r="D8" s="29" t="s">
        <v>45</v>
      </c>
      <c r="E8" s="30" t="s">
        <v>46</v>
      </c>
      <c r="F8" s="31" t="s">
        <v>47</v>
      </c>
      <c r="G8" s="35" t="s">
        <v>48</v>
      </c>
      <c r="H8" s="32"/>
      <c r="I8" s="140"/>
      <c r="J8" s="36"/>
      <c r="K8" s="37">
        <v>1</v>
      </c>
      <c r="L8" s="142"/>
      <c r="M8" s="144"/>
      <c r="N8" s="154"/>
      <c r="O8" s="130"/>
      <c r="P8" s="130"/>
    </row>
    <row r="9" spans="2:16" ht="32.25" thickBot="1">
      <c r="B9" s="28" t="s">
        <v>61</v>
      </c>
      <c r="C9" s="29" t="s">
        <v>49</v>
      </c>
      <c r="D9" s="30" t="s">
        <v>46</v>
      </c>
      <c r="E9" s="31" t="s">
        <v>50</v>
      </c>
      <c r="F9" s="35" t="s">
        <v>51</v>
      </c>
      <c r="G9" s="35" t="s">
        <v>52</v>
      </c>
      <c r="H9" s="32"/>
      <c r="I9" s="140"/>
      <c r="J9" s="38">
        <v>2</v>
      </c>
      <c r="K9" s="37" t="s">
        <v>99</v>
      </c>
      <c r="L9" s="29" t="s">
        <v>41</v>
      </c>
      <c r="M9" s="29" t="s">
        <v>45</v>
      </c>
      <c r="N9" s="30" t="s">
        <v>46</v>
      </c>
      <c r="O9" s="31" t="s">
        <v>47</v>
      </c>
      <c r="P9" s="35" t="s">
        <v>48</v>
      </c>
    </row>
    <row r="10" spans="2:16" ht="16.5" thickBot="1">
      <c r="B10" s="28" t="s">
        <v>62</v>
      </c>
      <c r="C10" s="30" t="s">
        <v>53</v>
      </c>
      <c r="D10" s="31" t="s">
        <v>47</v>
      </c>
      <c r="E10" s="31" t="s">
        <v>54</v>
      </c>
      <c r="F10" s="35" t="s">
        <v>55</v>
      </c>
      <c r="G10" s="35" t="s">
        <v>56</v>
      </c>
      <c r="H10" s="32"/>
      <c r="I10" s="133" t="s">
        <v>101</v>
      </c>
      <c r="J10" s="39">
        <v>3</v>
      </c>
      <c r="K10" s="37" t="s">
        <v>12</v>
      </c>
      <c r="L10" s="141" t="s">
        <v>49</v>
      </c>
      <c r="M10" s="153" t="s">
        <v>46</v>
      </c>
      <c r="N10" s="129" t="s">
        <v>50</v>
      </c>
      <c r="O10" s="131" t="s">
        <v>51</v>
      </c>
      <c r="P10" s="131" t="s">
        <v>52</v>
      </c>
    </row>
    <row r="11" spans="2:16" ht="16.5" thickBot="1">
      <c r="B11" s="28" t="s">
        <v>63</v>
      </c>
      <c r="C11" s="31" t="s">
        <v>44</v>
      </c>
      <c r="D11" s="31" t="s">
        <v>57</v>
      </c>
      <c r="E11" s="35" t="s">
        <v>52</v>
      </c>
      <c r="F11" s="35" t="s">
        <v>56</v>
      </c>
      <c r="G11" s="35" t="s">
        <v>58</v>
      </c>
      <c r="H11" s="32"/>
      <c r="I11" s="133"/>
      <c r="J11" s="39"/>
      <c r="K11" s="37">
        <v>3</v>
      </c>
      <c r="L11" s="142"/>
      <c r="M11" s="154"/>
      <c r="N11" s="130"/>
      <c r="O11" s="132"/>
      <c r="P11" s="132"/>
    </row>
    <row r="12" spans="9:16" ht="15.75">
      <c r="I12" s="133"/>
      <c r="J12" s="39">
        <v>4</v>
      </c>
      <c r="K12" s="37" t="s">
        <v>15</v>
      </c>
      <c r="L12" s="127" t="s">
        <v>53</v>
      </c>
      <c r="M12" s="129" t="s">
        <v>47</v>
      </c>
      <c r="N12" s="129" t="s">
        <v>54</v>
      </c>
      <c r="O12" s="131" t="s">
        <v>55</v>
      </c>
      <c r="P12" s="131" t="s">
        <v>56</v>
      </c>
    </row>
    <row r="13" spans="9:16" ht="16.5" thickBot="1">
      <c r="I13" s="133"/>
      <c r="J13" s="39"/>
      <c r="K13" s="37">
        <v>4</v>
      </c>
      <c r="L13" s="128"/>
      <c r="M13" s="130"/>
      <c r="N13" s="130"/>
      <c r="O13" s="132"/>
      <c r="P13" s="132"/>
    </row>
    <row r="14" spans="2:16" ht="32.25" customHeight="1" thickBot="1">
      <c r="B14" s="155" t="s">
        <v>81</v>
      </c>
      <c r="C14" s="156"/>
      <c r="D14" s="156"/>
      <c r="E14" s="156"/>
      <c r="I14" s="134"/>
      <c r="J14" s="40">
        <v>5</v>
      </c>
      <c r="K14" s="41" t="s">
        <v>100</v>
      </c>
      <c r="L14" s="31" t="s">
        <v>44</v>
      </c>
      <c r="M14" s="31" t="s">
        <v>57</v>
      </c>
      <c r="N14" s="35" t="s">
        <v>52</v>
      </c>
      <c r="O14" s="35" t="s">
        <v>56</v>
      </c>
      <c r="P14" s="35" t="s">
        <v>58</v>
      </c>
    </row>
    <row r="15" spans="2:5" ht="16.5" thickBot="1">
      <c r="B15" s="42" t="s">
        <v>82</v>
      </c>
      <c r="C15" s="43" t="s">
        <v>83</v>
      </c>
      <c r="D15" s="155" t="s">
        <v>4</v>
      </c>
      <c r="E15" s="156"/>
    </row>
    <row r="16" spans="2:5" ht="45.75" customHeight="1" thickBot="1">
      <c r="B16" s="44" t="s">
        <v>84</v>
      </c>
      <c r="C16" s="45" t="s">
        <v>85</v>
      </c>
      <c r="D16" s="151" t="s">
        <v>86</v>
      </c>
      <c r="E16" s="152"/>
    </row>
    <row r="17" spans="2:5" ht="45.75" customHeight="1" thickBot="1">
      <c r="B17" s="44" t="s">
        <v>37</v>
      </c>
      <c r="C17" s="46" t="s">
        <v>87</v>
      </c>
      <c r="D17" s="151" t="s">
        <v>88</v>
      </c>
      <c r="E17" s="152"/>
    </row>
    <row r="18" spans="2:5" ht="60.75" customHeight="1" thickBot="1">
      <c r="B18" s="44" t="s">
        <v>89</v>
      </c>
      <c r="C18" s="47" t="s">
        <v>90</v>
      </c>
      <c r="D18" s="151" t="s">
        <v>91</v>
      </c>
      <c r="E18" s="152"/>
    </row>
    <row r="19" spans="2:5" ht="60.75" customHeight="1" thickBot="1">
      <c r="B19" s="44" t="s">
        <v>92</v>
      </c>
      <c r="C19" s="48" t="s">
        <v>93</v>
      </c>
      <c r="D19" s="151" t="s">
        <v>94</v>
      </c>
      <c r="E19" s="152"/>
    </row>
  </sheetData>
  <sheetProtection password="A943" sheet="1"/>
  <mergeCells count="32">
    <mergeCell ref="P12:P13"/>
    <mergeCell ref="D19:E19"/>
    <mergeCell ref="B14:E14"/>
    <mergeCell ref="O10:O11"/>
    <mergeCell ref="P10:P11"/>
    <mergeCell ref="D18:E18"/>
    <mergeCell ref="B2:G2"/>
    <mergeCell ref="B3:B5"/>
    <mergeCell ref="D16:E16"/>
    <mergeCell ref="D17:E17"/>
    <mergeCell ref="N7:N8"/>
    <mergeCell ref="O7:O8"/>
    <mergeCell ref="L10:L11"/>
    <mergeCell ref="M10:M11"/>
    <mergeCell ref="D15:E15"/>
    <mergeCell ref="N10:N11"/>
    <mergeCell ref="L2:P2"/>
    <mergeCell ref="L5:M5"/>
    <mergeCell ref="N5:P5"/>
    <mergeCell ref="I7:I9"/>
    <mergeCell ref="L7:L8"/>
    <mergeCell ref="M7:M8"/>
    <mergeCell ref="H4:H5"/>
    <mergeCell ref="C3:G3"/>
    <mergeCell ref="I2:K6"/>
    <mergeCell ref="N6:P6"/>
    <mergeCell ref="L12:L13"/>
    <mergeCell ref="M12:M13"/>
    <mergeCell ref="N12:N13"/>
    <mergeCell ref="O12:O13"/>
    <mergeCell ref="I10:I14"/>
    <mergeCell ref="P7:P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5"/>
  <dimension ref="B2:C23"/>
  <sheetViews>
    <sheetView zoomScalePageLayoutView="0" workbookViewId="0" topLeftCell="A1">
      <selection activeCell="C8" sqref="C8"/>
    </sheetView>
  </sheetViews>
  <sheetFormatPr defaultColWidth="11.00390625" defaultRowHeight="14.25"/>
  <cols>
    <col min="3" max="3" width="23.125" style="0" customWidth="1"/>
  </cols>
  <sheetData>
    <row r="2" spans="2:3" ht="14.25">
      <c r="B2" s="11"/>
      <c r="C2" s="11"/>
    </row>
    <row r="3" spans="2:3" ht="18.75">
      <c r="B3" s="159" t="s">
        <v>109</v>
      </c>
      <c r="C3" s="160"/>
    </row>
    <row r="4" spans="2:3" ht="15">
      <c r="B4" s="157"/>
      <c r="C4" s="158"/>
    </row>
    <row r="5" spans="2:3" ht="14.25">
      <c r="B5" s="16" t="s">
        <v>40</v>
      </c>
      <c r="C5" s="13" t="s">
        <v>102</v>
      </c>
    </row>
    <row r="6" spans="2:3" ht="14.25">
      <c r="B6" s="16" t="s">
        <v>41</v>
      </c>
      <c r="C6" s="13" t="s">
        <v>102</v>
      </c>
    </row>
    <row r="7" spans="2:3" ht="14.25">
      <c r="B7" s="16" t="s">
        <v>49</v>
      </c>
      <c r="C7" s="13" t="s">
        <v>103</v>
      </c>
    </row>
    <row r="8" spans="2:3" ht="14.25">
      <c r="B8" s="17" t="s">
        <v>45</v>
      </c>
      <c r="C8" s="13" t="s">
        <v>103</v>
      </c>
    </row>
    <row r="9" spans="2:3" ht="14.25">
      <c r="B9" s="17" t="s">
        <v>42</v>
      </c>
      <c r="C9" s="12" t="s">
        <v>104</v>
      </c>
    </row>
    <row r="10" spans="2:3" ht="14.25">
      <c r="B10" s="17" t="s">
        <v>53</v>
      </c>
      <c r="C10" s="12" t="s">
        <v>37</v>
      </c>
    </row>
    <row r="11" spans="2:3" ht="14.25">
      <c r="B11" s="17" t="s">
        <v>46</v>
      </c>
      <c r="C11" s="12" t="s">
        <v>37</v>
      </c>
    </row>
    <row r="12" spans="2:3" ht="14.25">
      <c r="B12" s="17" t="s">
        <v>43</v>
      </c>
      <c r="C12" s="14" t="s">
        <v>105</v>
      </c>
    </row>
    <row r="13" spans="2:3" ht="14.25">
      <c r="B13" s="17" t="s">
        <v>44</v>
      </c>
      <c r="C13" s="14" t="s">
        <v>105</v>
      </c>
    </row>
    <row r="14" spans="2:3" ht="14.25">
      <c r="B14" s="17" t="s">
        <v>47</v>
      </c>
      <c r="C14" s="14" t="s">
        <v>105</v>
      </c>
    </row>
    <row r="15" spans="2:3" ht="14.25">
      <c r="B15" s="17" t="s">
        <v>57</v>
      </c>
      <c r="C15" s="14" t="s">
        <v>105</v>
      </c>
    </row>
    <row r="16" spans="2:3" ht="14.25">
      <c r="B16" s="17" t="s">
        <v>50</v>
      </c>
      <c r="C16" s="14" t="s">
        <v>105</v>
      </c>
    </row>
    <row r="17" spans="2:3" ht="14.25">
      <c r="B17" s="17" t="s">
        <v>54</v>
      </c>
      <c r="C17" s="14" t="s">
        <v>105</v>
      </c>
    </row>
    <row r="18" spans="2:3" ht="14.25">
      <c r="B18" s="18" t="s">
        <v>48</v>
      </c>
      <c r="C18" s="15" t="s">
        <v>106</v>
      </c>
    </row>
    <row r="19" spans="2:3" ht="14.25">
      <c r="B19" s="18" t="s">
        <v>51</v>
      </c>
      <c r="C19" s="15" t="s">
        <v>106</v>
      </c>
    </row>
    <row r="20" spans="2:3" ht="14.25">
      <c r="B20" s="18" t="s">
        <v>52</v>
      </c>
      <c r="C20" s="15" t="s">
        <v>106</v>
      </c>
    </row>
    <row r="21" spans="2:3" ht="14.25">
      <c r="B21" s="18" t="s">
        <v>55</v>
      </c>
      <c r="C21" s="15" t="s">
        <v>106</v>
      </c>
    </row>
    <row r="22" spans="2:3" ht="14.25">
      <c r="B22" s="18" t="s">
        <v>56</v>
      </c>
      <c r="C22" s="15" t="s">
        <v>106</v>
      </c>
    </row>
    <row r="23" spans="2:3" ht="14.25">
      <c r="B23" s="18" t="s">
        <v>58</v>
      </c>
      <c r="C23" s="15" t="s">
        <v>106</v>
      </c>
    </row>
  </sheetData>
  <sheetProtection password="D94C" sheet="1"/>
  <mergeCells count="2">
    <mergeCell ref="B4:C4"/>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tabColor indexed="55"/>
  </sheetPr>
  <dimension ref="A2:Y32"/>
  <sheetViews>
    <sheetView showGridLines="0" tabSelected="1" view="pageBreakPreview" zoomScale="64" zoomScaleNormal="64" zoomScaleSheetLayoutView="64" workbookViewId="0" topLeftCell="A2">
      <selection activeCell="E17" sqref="E17"/>
    </sheetView>
  </sheetViews>
  <sheetFormatPr defaultColWidth="11.00390625" defaultRowHeight="14.25"/>
  <cols>
    <col min="1" max="1" width="11.625" style="51" customWidth="1"/>
    <col min="2" max="2" width="4.125" style="51" customWidth="1"/>
    <col min="3" max="3" width="20.625" style="51" customWidth="1"/>
    <col min="4" max="4" width="24.875" style="51" customWidth="1"/>
    <col min="5" max="5" width="24.625" style="51" customWidth="1"/>
    <col min="6" max="6" width="18.75390625" style="51" customWidth="1"/>
    <col min="7" max="7" width="15.875" style="51" customWidth="1"/>
    <col min="8" max="9" width="5.00390625" style="51" customWidth="1"/>
    <col min="10" max="10" width="9.25390625" style="51" bestFit="1" customWidth="1"/>
    <col min="11" max="11" width="16.50390625" style="51" customWidth="1"/>
    <col min="12" max="12" width="17.625" style="51" customWidth="1"/>
    <col min="13" max="13" width="16.25390625" style="51" customWidth="1"/>
    <col min="14" max="14" width="15.875" style="51" customWidth="1"/>
    <col min="15" max="15" width="27.75390625" style="51" customWidth="1"/>
    <col min="16" max="16" width="26.375" style="51" customWidth="1"/>
    <col min="17" max="17" width="1.875" style="52" customWidth="1"/>
    <col min="18" max="42" width="11.00390625" style="52" customWidth="1"/>
    <col min="43" max="16384" width="11.00390625" style="51" customWidth="1"/>
  </cols>
  <sheetData>
    <row r="2" spans="1:16" ht="14.25">
      <c r="A2" s="188"/>
      <c r="B2" s="189"/>
      <c r="C2" s="189"/>
      <c r="D2" s="189"/>
      <c r="E2" s="164" t="s">
        <v>122</v>
      </c>
      <c r="F2" s="164"/>
      <c r="G2" s="164"/>
      <c r="H2" s="164"/>
      <c r="I2" s="164"/>
      <c r="J2" s="164"/>
      <c r="K2" s="164"/>
      <c r="L2" s="164"/>
      <c r="M2" s="164"/>
      <c r="N2" s="164"/>
      <c r="O2" s="165" t="s">
        <v>116</v>
      </c>
      <c r="P2" s="162" t="s">
        <v>117</v>
      </c>
    </row>
    <row r="3" spans="1:16" ht="14.25">
      <c r="A3" s="189"/>
      <c r="B3" s="189"/>
      <c r="C3" s="189"/>
      <c r="D3" s="189"/>
      <c r="E3" s="164"/>
      <c r="F3" s="164"/>
      <c r="G3" s="164"/>
      <c r="H3" s="164"/>
      <c r="I3" s="164"/>
      <c r="J3" s="164"/>
      <c r="K3" s="164"/>
      <c r="L3" s="164"/>
      <c r="M3" s="164"/>
      <c r="N3" s="164"/>
      <c r="O3" s="165"/>
      <c r="P3" s="162"/>
    </row>
    <row r="4" spans="1:16" ht="14.25">
      <c r="A4" s="189"/>
      <c r="B4" s="189"/>
      <c r="C4" s="189"/>
      <c r="D4" s="189"/>
      <c r="E4" s="164"/>
      <c r="F4" s="164"/>
      <c r="G4" s="164"/>
      <c r="H4" s="164"/>
      <c r="I4" s="164"/>
      <c r="J4" s="164"/>
      <c r="K4" s="164"/>
      <c r="L4" s="164"/>
      <c r="M4" s="164"/>
      <c r="N4" s="164"/>
      <c r="O4" s="165" t="s">
        <v>119</v>
      </c>
      <c r="P4" s="162">
        <v>4</v>
      </c>
    </row>
    <row r="5" spans="1:16" ht="15" customHeight="1">
      <c r="A5" s="189"/>
      <c r="B5" s="189"/>
      <c r="C5" s="189"/>
      <c r="D5" s="189"/>
      <c r="E5" s="164"/>
      <c r="F5" s="164"/>
      <c r="G5" s="164"/>
      <c r="H5" s="164"/>
      <c r="I5" s="164"/>
      <c r="J5" s="164"/>
      <c r="K5" s="164"/>
      <c r="L5" s="164"/>
      <c r="M5" s="164"/>
      <c r="N5" s="164"/>
      <c r="O5" s="165"/>
      <c r="P5" s="162"/>
    </row>
    <row r="6" spans="1:16" ht="14.25">
      <c r="A6" s="189"/>
      <c r="B6" s="189"/>
      <c r="C6" s="189"/>
      <c r="D6" s="189"/>
      <c r="E6" s="164"/>
      <c r="F6" s="164"/>
      <c r="G6" s="164"/>
      <c r="H6" s="164"/>
      <c r="I6" s="164"/>
      <c r="J6" s="164"/>
      <c r="K6" s="164"/>
      <c r="L6" s="164"/>
      <c r="M6" s="164"/>
      <c r="N6" s="164"/>
      <c r="O6" s="165" t="s">
        <v>120</v>
      </c>
      <c r="P6" s="163">
        <v>42866</v>
      </c>
    </row>
    <row r="7" spans="1:16" ht="14.25">
      <c r="A7" s="189"/>
      <c r="B7" s="189"/>
      <c r="C7" s="189"/>
      <c r="D7" s="189"/>
      <c r="E7" s="164"/>
      <c r="F7" s="164"/>
      <c r="G7" s="164"/>
      <c r="H7" s="164"/>
      <c r="I7" s="164"/>
      <c r="J7" s="164"/>
      <c r="K7" s="164"/>
      <c r="L7" s="164"/>
      <c r="M7" s="164"/>
      <c r="N7" s="164"/>
      <c r="O7" s="165"/>
      <c r="P7" s="162"/>
    </row>
    <row r="8" spans="1:16" ht="14.25">
      <c r="A8" s="189"/>
      <c r="B8" s="189"/>
      <c r="C8" s="189"/>
      <c r="D8" s="189"/>
      <c r="E8" s="164"/>
      <c r="F8" s="164"/>
      <c r="G8" s="164"/>
      <c r="H8" s="164"/>
      <c r="I8" s="164"/>
      <c r="J8" s="164"/>
      <c r="K8" s="164"/>
      <c r="L8" s="164"/>
      <c r="M8" s="164"/>
      <c r="N8" s="164"/>
      <c r="O8" s="165" t="s">
        <v>121</v>
      </c>
      <c r="P8" s="162" t="s">
        <v>118</v>
      </c>
    </row>
    <row r="9" spans="1:16" ht="14.25">
      <c r="A9" s="189"/>
      <c r="B9" s="189"/>
      <c r="C9" s="189"/>
      <c r="D9" s="189"/>
      <c r="E9" s="164"/>
      <c r="F9" s="164"/>
      <c r="G9" s="164"/>
      <c r="H9" s="164"/>
      <c r="I9" s="164"/>
      <c r="J9" s="164"/>
      <c r="K9" s="164"/>
      <c r="L9" s="164"/>
      <c r="M9" s="164"/>
      <c r="N9" s="164"/>
      <c r="O9" s="165"/>
      <c r="P9" s="162"/>
    </row>
    <row r="10" ht="14.25">
      <c r="O10" s="161"/>
    </row>
    <row r="11" spans="3:15" ht="14.25">
      <c r="C11" s="184" t="s">
        <v>175</v>
      </c>
      <c r="D11" s="185"/>
      <c r="O11" s="161"/>
    </row>
    <row r="12" spans="1:16" ht="15" thickBot="1">
      <c r="A12" s="53"/>
      <c r="B12" s="53"/>
      <c r="C12" s="53"/>
      <c r="D12" s="53"/>
      <c r="E12" s="53"/>
      <c r="F12" s="53"/>
      <c r="G12" s="53"/>
      <c r="J12" s="53"/>
      <c r="K12" s="53"/>
      <c r="M12" s="53"/>
      <c r="N12" s="53"/>
      <c r="O12" s="53"/>
      <c r="P12" s="54"/>
    </row>
    <row r="13" spans="1:24" ht="19.5" customHeight="1" thickBot="1">
      <c r="A13" s="166" t="s">
        <v>64</v>
      </c>
      <c r="B13" s="186" t="s">
        <v>65</v>
      </c>
      <c r="C13" s="187"/>
      <c r="D13" s="187"/>
      <c r="E13" s="187"/>
      <c r="F13" s="187"/>
      <c r="G13" s="187"/>
      <c r="H13" s="168" t="s">
        <v>66</v>
      </c>
      <c r="I13" s="169"/>
      <c r="J13" s="169"/>
      <c r="K13" s="170"/>
      <c r="L13" s="175" t="s">
        <v>67</v>
      </c>
      <c r="M13" s="176"/>
      <c r="N13" s="176"/>
      <c r="O13" s="176"/>
      <c r="P13" s="177"/>
      <c r="Q13" s="55"/>
      <c r="R13" s="55"/>
      <c r="S13" s="55"/>
      <c r="T13" s="55"/>
      <c r="U13" s="55"/>
      <c r="V13" s="55"/>
      <c r="W13" s="55"/>
      <c r="X13" s="55"/>
    </row>
    <row r="14" spans="1:24" ht="36" customHeight="1" thickBot="1">
      <c r="A14" s="167"/>
      <c r="B14" s="200" t="s">
        <v>68</v>
      </c>
      <c r="C14" s="182" t="s">
        <v>69</v>
      </c>
      <c r="D14" s="182" t="s">
        <v>114</v>
      </c>
      <c r="E14" s="182" t="s">
        <v>115</v>
      </c>
      <c r="F14" s="193" t="s">
        <v>70</v>
      </c>
      <c r="G14" s="171" t="s">
        <v>112</v>
      </c>
      <c r="H14" s="198" t="s">
        <v>71</v>
      </c>
      <c r="I14" s="199"/>
      <c r="J14" s="199"/>
      <c r="K14" s="97" t="s">
        <v>72</v>
      </c>
      <c r="L14" s="178" t="s">
        <v>73</v>
      </c>
      <c r="M14" s="173" t="s">
        <v>74</v>
      </c>
      <c r="N14" s="173" t="s">
        <v>75</v>
      </c>
      <c r="O14" s="196" t="s">
        <v>76</v>
      </c>
      <c r="P14" s="194" t="s">
        <v>77</v>
      </c>
      <c r="Q14" s="56"/>
      <c r="R14" s="56"/>
      <c r="S14" s="56"/>
      <c r="T14" s="56"/>
      <c r="U14" s="57"/>
      <c r="V14" s="55"/>
      <c r="W14" s="55"/>
      <c r="X14" s="55"/>
    </row>
    <row r="15" spans="1:24" ht="39.75" customHeight="1" thickBot="1">
      <c r="A15" s="167"/>
      <c r="B15" s="201"/>
      <c r="C15" s="183"/>
      <c r="D15" s="183"/>
      <c r="E15" s="183"/>
      <c r="F15" s="171"/>
      <c r="G15" s="172"/>
      <c r="H15" s="83" t="s">
        <v>78</v>
      </c>
      <c r="I15" s="82" t="s">
        <v>79</v>
      </c>
      <c r="J15" s="86" t="s">
        <v>80</v>
      </c>
      <c r="K15" s="98"/>
      <c r="L15" s="179"/>
      <c r="M15" s="174"/>
      <c r="N15" s="174"/>
      <c r="O15" s="197"/>
      <c r="P15" s="195"/>
      <c r="Q15" s="56"/>
      <c r="R15" s="56"/>
      <c r="S15" s="56"/>
      <c r="T15" s="56"/>
      <c r="U15" s="57"/>
      <c r="V15" s="55"/>
      <c r="W15" s="55"/>
      <c r="X15" s="55"/>
    </row>
    <row r="16" spans="1:25" ht="174" customHeight="1">
      <c r="A16" s="190" t="s">
        <v>174</v>
      </c>
      <c r="B16" s="87">
        <v>1</v>
      </c>
      <c r="C16" s="75" t="s">
        <v>140</v>
      </c>
      <c r="D16" s="94" t="s">
        <v>164</v>
      </c>
      <c r="E16" s="96" t="s">
        <v>165</v>
      </c>
      <c r="F16" s="94" t="s">
        <v>166</v>
      </c>
      <c r="G16" s="95" t="s">
        <v>124</v>
      </c>
      <c r="H16" s="89">
        <v>4</v>
      </c>
      <c r="I16" s="80">
        <v>4</v>
      </c>
      <c r="J16" s="81" t="str">
        <f aca="true" t="shared" si="0" ref="J16:J21">CONCATENATE($Q16&amp;$R16&amp;$S16&amp;$T16&amp;$U16)</f>
        <v>16E</v>
      </c>
      <c r="K16" s="84" t="str">
        <f>VLOOKUP(J16,'ZONA DE RIESGO'!$B$5:$C$23,2,FALSE)</f>
        <v>EXTREMO</v>
      </c>
      <c r="L16" s="89" t="s">
        <v>162</v>
      </c>
      <c r="M16" s="103" t="s">
        <v>171</v>
      </c>
      <c r="N16" s="104" t="s">
        <v>125</v>
      </c>
      <c r="O16" s="105" t="s">
        <v>126</v>
      </c>
      <c r="P16" s="106" t="s">
        <v>127</v>
      </c>
      <c r="Q16" s="69">
        <f>IF(AND(H16=1,I16=1),'MATRIZ DE CALIFICACIÓN'!C$7,IF(AND(H16=1,I16=2),'MATRIZ DE CALIFICACIÓN'!D$7,IF(AND(H16=1,I16=3),'MATRIZ DE CALIFICACIÓN'!E$7,IF(AND(H16=1,I16=4),'MATRIZ DE CALIFICACIÓN'!F$7,IF(AND(H16=1,I16=5),'MATRIZ DE CALIFICACIÓN'!G$7,"")))))</f>
      </c>
      <c r="R16" s="69">
        <f>IF(AND(H16=2,I16=1),'MATRIZ DE CALIFICACIÓN'!C$8,IF(AND(H16=2,I16=2),'MATRIZ DE CALIFICACIÓN'!D$8,IF(AND(H16=2,I16=3),'MATRIZ DE CALIFICACIÓN'!E$8,IF(AND(H16=2,I16=4),'MATRIZ DE CALIFICACIÓN'!F$8,IF(AND(H16=2,I16=5),'MATRIZ DE CALIFICACIÓN'!G$8,"")))))</f>
      </c>
      <c r="S16" s="69">
        <f>IF(AND(H16=3,I16=1),'MATRIZ DE CALIFICACIÓN'!C$9,IF(AND(H16=3,I16=2),'MATRIZ DE CALIFICACIÓN'!D$9,IF(AND(H16=3,I16=3),'MATRIZ DE CALIFICACIÓN'!E$9,IF(AND(H16=3,I16=4),'MATRIZ DE CALIFICACIÓN'!F$9,IF(AND(H16=3,I16=5),'MATRIZ DE CALIFICACIÓN'!G$9,"")))))</f>
      </c>
      <c r="T16" s="69" t="str">
        <f>IF(AND(H16=4,I16=1),'MATRIZ DE CALIFICACIÓN'!C$10,IF(AND(H16=4,I16=2),'MATRIZ DE CALIFICACIÓN'!D$10,IF(AND(H16=4,I16=3),'MATRIZ DE CALIFICACIÓN'!E$10,IF(AND(H16=4,I16=4),'MATRIZ DE CALIFICACIÓN'!F$10,IF(AND(H16=4,I16=5),'MATRIZ DE CALIFICACIÓN'!G$10,"")))))</f>
        <v>16E</v>
      </c>
      <c r="U16" s="70">
        <f>IF(AND(H16=5,I16=1),'MATRIZ DE CALIFICACIÓN'!C$11,IF(AND(H16=5,I16=2),'MATRIZ DE CALIFICACIÓN'!D$11,IF(AND(H16=5,I16=3),'MATRIZ DE CALIFICACIÓN'!E$11,IF(AND(H16=5,I16=4),'MATRIZ DE CALIFICACIÓN'!F$11,IF(AND(H16=5,I16=5),'MATRIZ DE CALIFICACIÓN'!G$11,"")))))</f>
      </c>
      <c r="V16" s="69" t="b">
        <f>IF(AND(G16="SI"),IF(AND(H16=1),'MATRIZ DE CALIFICACIÓN'!$J$7,IF(AND(H16=2),'MATRIZ DE CALIFICACIÓN'!$J$9,"")))</f>
        <v>0</v>
      </c>
      <c r="W16" s="69" t="b">
        <f>IF(AND(G16="SI"),IF(AND(H16=3),'MATRIZ DE CALIFICACIÓN'!$J$10,IF(AND(H16=4),'MATRIZ DE CALIFICACIÓN'!$J$12,IF(AND(H16=5),'MATRIZ DE CALIFICACIÓN'!$J$14,""))))</f>
        <v>0</v>
      </c>
      <c r="X16" s="69" t="b">
        <f>IF(AND(G16="SI"),IF(AND(I16=1),'MATRIZ DE CALIFICACIÓN'!$J$7,IF(AND(I16=2),'MATRIZ DE CALIFICACIÓN'!$J$9,"")))</f>
        <v>0</v>
      </c>
      <c r="Y16" s="69" t="b">
        <f>IF(AND(G16="SI"),IF(AND(I16=3),'MATRIZ DE CALIFICACIÓN'!$J$10,IF(AND(I16=4),'MATRIZ DE CALIFICACIÓN'!$J$12,IF(AND(I16=5),'MATRIZ DE CALIFICACIÓN'!$J$14,""))))</f>
        <v>0</v>
      </c>
    </row>
    <row r="17" spans="1:25" ht="167.25" customHeight="1">
      <c r="A17" s="191"/>
      <c r="B17" s="109">
        <v>2</v>
      </c>
      <c r="C17" s="75" t="s">
        <v>141</v>
      </c>
      <c r="D17" s="75" t="s">
        <v>148</v>
      </c>
      <c r="E17" s="96" t="s">
        <v>173</v>
      </c>
      <c r="F17" s="76" t="s">
        <v>149</v>
      </c>
      <c r="G17" s="95" t="s">
        <v>124</v>
      </c>
      <c r="H17" s="90">
        <v>5</v>
      </c>
      <c r="I17" s="77">
        <v>4</v>
      </c>
      <c r="J17" s="68" t="str">
        <f t="shared" si="0"/>
        <v>20E</v>
      </c>
      <c r="K17" s="85" t="str">
        <f>VLOOKUP(J17,'ZONA DE RIESGO'!$B$5:$C$23,2,FALSE)</f>
        <v>EXTREMO</v>
      </c>
      <c r="L17" s="90" t="s">
        <v>142</v>
      </c>
      <c r="M17" s="100" t="s">
        <v>172</v>
      </c>
      <c r="N17" s="99" t="s">
        <v>125</v>
      </c>
      <c r="O17" s="107" t="s">
        <v>126</v>
      </c>
      <c r="P17" s="110" t="s">
        <v>128</v>
      </c>
      <c r="Q17" s="69">
        <f>IF(AND(H17=1,I17=1),'MATRIZ DE CALIFICACIÓN'!C$7,IF(AND(H17=1,I17=2),'MATRIZ DE CALIFICACIÓN'!D$7,IF(AND(H17=1,I17=3),'MATRIZ DE CALIFICACIÓN'!E$7,IF(AND(H17=1,I17=4),'MATRIZ DE CALIFICACIÓN'!F$7,IF(AND(H17=1,I17=5),'MATRIZ DE CALIFICACIÓN'!G$7,"")))))</f>
      </c>
      <c r="R17" s="69">
        <f>IF(AND(H17=2,I17=1),'MATRIZ DE CALIFICACIÓN'!C$8,IF(AND(H17=2,I17=2),'MATRIZ DE CALIFICACIÓN'!D$8,IF(AND(H17=2,I17=3),'MATRIZ DE CALIFICACIÓN'!E$8,IF(AND(H17=2,I17=4),'MATRIZ DE CALIFICACIÓN'!F$8,IF(AND(H17=2,I17=5),'MATRIZ DE CALIFICACIÓN'!G$8,"")))))</f>
      </c>
      <c r="S17" s="69">
        <f>IF(AND(H17=3,I17=1),'MATRIZ DE CALIFICACIÓN'!C$9,IF(AND(H17=3,I17=2),'MATRIZ DE CALIFICACIÓN'!D$9,IF(AND(H17=3,I17=3),'MATRIZ DE CALIFICACIÓN'!E$9,IF(AND(H17=3,I17=4),'MATRIZ DE CALIFICACIÓN'!F$9,IF(AND(H17=3,I17=5),'MATRIZ DE CALIFICACIÓN'!G$9,"")))))</f>
      </c>
      <c r="T17" s="69">
        <f>IF(AND(H17=4,I17=1),'MATRIZ DE CALIFICACIÓN'!C$10,IF(AND(H17=4,I17=2),'MATRIZ DE CALIFICACIÓN'!D$10,IF(AND(H17=4,I17=3),'MATRIZ DE CALIFICACIÓN'!E$10,IF(AND(H17=4,I17=4),'MATRIZ DE CALIFICACIÓN'!F$10,IF(AND(H17=4,I17=5),'MATRIZ DE CALIFICACIÓN'!G$10,"")))))</f>
      </c>
      <c r="U17" s="70" t="str">
        <f>IF(AND(H17=5,I17=1),'MATRIZ DE CALIFICACIÓN'!C$11,IF(AND(H17=5,I17=2),'MATRIZ DE CALIFICACIÓN'!D$11,IF(AND(H17=5,I17=3),'MATRIZ DE CALIFICACIÓN'!E$11,IF(AND(H17=5,I17=4),'MATRIZ DE CALIFICACIÓN'!F$11,IF(AND(H17=5,I17=5),'MATRIZ DE CALIFICACIÓN'!G$11,"")))))</f>
        <v>20E</v>
      </c>
      <c r="V17" s="69" t="b">
        <f>IF(AND(G17="SI"),IF(AND(H17=1),'MATRIZ DE CALIFICACIÓN'!$J$7,IF(AND(H17=2),'MATRIZ DE CALIFICACIÓN'!$J$9,"")))</f>
        <v>0</v>
      </c>
      <c r="W17" s="69" t="b">
        <f>IF(AND(G17="SI"),IF(AND(H17=3),'MATRIZ DE CALIFICACIÓN'!$J$10,IF(AND(H17=4),'MATRIZ DE CALIFICACIÓN'!$J$12,IF(AND(H17=5),'MATRIZ DE CALIFICACIÓN'!$J$14,""))))</f>
        <v>0</v>
      </c>
      <c r="X17" s="69" t="b">
        <f>IF(AND(G17="SI"),IF(AND(I17=1),'MATRIZ DE CALIFICACIÓN'!$J$7,IF(AND(I17=2),'MATRIZ DE CALIFICACIÓN'!$J$9,"")))</f>
        <v>0</v>
      </c>
      <c r="Y17" s="69" t="b">
        <f>IF(AND(G17="SI"),IF(AND(I17=3),'MATRIZ DE CALIFICACIÓN'!$J$10,IF(AND(I17=4),'MATRIZ DE CALIFICACIÓN'!$J$12,IF(AND(I17=5),'MATRIZ DE CALIFICACIÓN'!$J$14,""))))</f>
        <v>0</v>
      </c>
    </row>
    <row r="18" spans="1:25" ht="177.75" customHeight="1">
      <c r="A18" s="191"/>
      <c r="B18" s="88">
        <v>3</v>
      </c>
      <c r="C18" s="94" t="s">
        <v>143</v>
      </c>
      <c r="D18" s="94" t="s">
        <v>167</v>
      </c>
      <c r="E18" s="94" t="s">
        <v>150</v>
      </c>
      <c r="F18" s="99" t="s">
        <v>151</v>
      </c>
      <c r="G18" s="95" t="s">
        <v>123</v>
      </c>
      <c r="H18" s="90">
        <v>1</v>
      </c>
      <c r="I18" s="77">
        <v>4</v>
      </c>
      <c r="J18" s="68" t="str">
        <f t="shared" si="0"/>
        <v>4A</v>
      </c>
      <c r="K18" s="85" t="str">
        <f>VLOOKUP(J18,'ZONA DE RIESGO'!$B$5:$C$23,2,FALSE)</f>
        <v>ALTO</v>
      </c>
      <c r="L18" s="90" t="s">
        <v>156</v>
      </c>
      <c r="M18" s="100" t="s">
        <v>160</v>
      </c>
      <c r="N18" s="94" t="s">
        <v>129</v>
      </c>
      <c r="O18" s="107" t="s">
        <v>126</v>
      </c>
      <c r="P18" s="108" t="s">
        <v>159</v>
      </c>
      <c r="Q18" s="69" t="str">
        <f>IF(AND(H18=1,I18=1),'MATRIZ DE CALIFICACIÓN'!C$7,IF(AND(H18=1,I18=2),'MATRIZ DE CALIFICACIÓN'!D$7,IF(AND(H18=1,I18=3),'MATRIZ DE CALIFICACIÓN'!E$7,IF(AND(H18=1,I18=4),'MATRIZ DE CALIFICACIÓN'!F$7,IF(AND(H18=1,I18=5),'MATRIZ DE CALIFICACIÓN'!G$7,"")))))</f>
        <v>4A</v>
      </c>
      <c r="R18" s="69">
        <f>IF(AND(H18=2,I18=1),'MATRIZ DE CALIFICACIÓN'!C$8,IF(AND(H18=2,I18=2),'MATRIZ DE CALIFICACIÓN'!D$8,IF(AND(H18=2,I18=3),'MATRIZ DE CALIFICACIÓN'!E$8,IF(AND(H18=2,I18=4),'MATRIZ DE CALIFICACIÓN'!F$8,IF(AND(H18=2,I18=5),'MATRIZ DE CALIFICACIÓN'!G$8,"")))))</f>
      </c>
      <c r="S18" s="69">
        <f>IF(AND(H18=3,I18=1),'MATRIZ DE CALIFICACIÓN'!C$9,IF(AND(H18=3,I18=2),'MATRIZ DE CALIFICACIÓN'!D$9,IF(AND(H18=3,I18=3),'MATRIZ DE CALIFICACIÓN'!E$9,IF(AND(H18=3,I18=4),'MATRIZ DE CALIFICACIÓN'!F$9,IF(AND(H18=3,I18=5),'MATRIZ DE CALIFICACIÓN'!G$9,"")))))</f>
      </c>
      <c r="T18" s="69">
        <f>IF(AND(H18=4,I18=1),'MATRIZ DE CALIFICACIÓN'!C$10,IF(AND(H18=4,I18=2),'MATRIZ DE CALIFICACIÓN'!D$10,IF(AND(H18=4,I18=3),'MATRIZ DE CALIFICACIÓN'!E$10,IF(AND(H18=4,I18=4),'MATRIZ DE CALIFICACIÓN'!F$10,IF(AND(H18=4,I18=5),'MATRIZ DE CALIFICACIÓN'!G$10,"")))))</f>
      </c>
      <c r="U18" s="70">
        <f>IF(AND(H18=5,I18=1),'MATRIZ DE CALIFICACIÓN'!C$11,IF(AND(H18=5,I18=2),'MATRIZ DE CALIFICACIÓN'!D$11,IF(AND(H18=5,I18=3),'MATRIZ DE CALIFICACIÓN'!E$11,IF(AND(H18=5,I18=4),'MATRIZ DE CALIFICACIÓN'!F$11,IF(AND(H18=5,I18=5),'MATRIZ DE CALIFICACIÓN'!G$11,"")))))</f>
      </c>
      <c r="V18" s="69" t="b">
        <f>IF(AND(G18="SI"),IF(AND(H18=1),'MATRIZ DE CALIFICACIÓN'!$J$7,IF(AND(H18=2),'MATRIZ DE CALIFICACIÓN'!$J$9,"")))</f>
        <v>0</v>
      </c>
      <c r="W18" s="69" t="b">
        <f>IF(AND(G18="SI"),IF(AND(H18=3),'MATRIZ DE CALIFICACIÓN'!$J$10,IF(AND(H18=4),'MATRIZ DE CALIFICACIÓN'!$J$12,IF(AND(H18=5),'MATRIZ DE CALIFICACIÓN'!$J$14,""))))</f>
        <v>0</v>
      </c>
      <c r="X18" s="69" t="b">
        <f>IF(AND(G18="SI"),IF(AND(I18=1),'MATRIZ DE CALIFICACIÓN'!$J$7,IF(AND(I18=2),'MATRIZ DE CALIFICACIÓN'!$J$9,"")))</f>
        <v>0</v>
      </c>
      <c r="Y18" s="69" t="b">
        <f>IF(AND(G18="SI"),IF(AND(I18=3),'MATRIZ DE CALIFICACIÓN'!$J$10,IF(AND(I18=4),'MATRIZ DE CALIFICACIÓN'!$J$12,IF(AND(I18=5),'MATRIZ DE CALIFICACIÓN'!$J$14,""))))</f>
        <v>0</v>
      </c>
    </row>
    <row r="19" spans="1:25" ht="170.25" customHeight="1">
      <c r="A19" s="191"/>
      <c r="B19" s="88">
        <v>4</v>
      </c>
      <c r="C19" s="94" t="s">
        <v>163</v>
      </c>
      <c r="D19" s="94" t="s">
        <v>158</v>
      </c>
      <c r="E19" s="94" t="s">
        <v>152</v>
      </c>
      <c r="F19" s="99" t="s">
        <v>157</v>
      </c>
      <c r="G19" s="95" t="s">
        <v>124</v>
      </c>
      <c r="H19" s="90">
        <v>2</v>
      </c>
      <c r="I19" s="77">
        <v>2</v>
      </c>
      <c r="J19" s="68" t="str">
        <f t="shared" si="0"/>
        <v>4B</v>
      </c>
      <c r="K19" s="85" t="str">
        <f>VLOOKUP(J19,'ZONA DE RIESGO'!$B$5:$C$23,2,FALSE)</f>
        <v>BAJO</v>
      </c>
      <c r="L19" s="90" t="s">
        <v>138</v>
      </c>
      <c r="M19" s="91" t="s">
        <v>137</v>
      </c>
      <c r="N19" s="75" t="s">
        <v>139</v>
      </c>
      <c r="O19" s="79" t="s">
        <v>136</v>
      </c>
      <c r="P19" s="92" t="s">
        <v>132</v>
      </c>
      <c r="Q19" s="69">
        <f>IF(AND(H19=1,I19=1),'MATRIZ DE CALIFICACIÓN'!C$7,IF(AND(H19=1,I19=2),'MATRIZ DE CALIFICACIÓN'!D$7,IF(AND(H19=1,I19=3),'MATRIZ DE CALIFICACIÓN'!E$7,IF(AND(H19=1,I19=4),'MATRIZ DE CALIFICACIÓN'!F$7,IF(AND(H19=1,I19=5),'MATRIZ DE CALIFICACIÓN'!G$7,"")))))</f>
      </c>
      <c r="R19" s="69" t="str">
        <f>IF(AND(H19=2,I19=1),'MATRIZ DE CALIFICACIÓN'!C$8,IF(AND(H19=2,I19=2),'MATRIZ DE CALIFICACIÓN'!D$8,IF(AND(H19=2,I19=3),'MATRIZ DE CALIFICACIÓN'!E$8,IF(AND(H19=2,I19=4),'MATRIZ DE CALIFICACIÓN'!F$8,IF(AND(H19=2,I19=5),'MATRIZ DE CALIFICACIÓN'!G$8,"")))))</f>
        <v>4B</v>
      </c>
      <c r="S19" s="69">
        <f>IF(AND(H19=3,I19=1),'MATRIZ DE CALIFICACIÓN'!C$9,IF(AND(H19=3,I19=2),'MATRIZ DE CALIFICACIÓN'!D$9,IF(AND(H19=3,I19=3),'MATRIZ DE CALIFICACIÓN'!E$9,IF(AND(H19=3,I19=4),'MATRIZ DE CALIFICACIÓN'!F$9,IF(AND(H19=3,I19=5),'MATRIZ DE CALIFICACIÓN'!G$9,"")))))</f>
      </c>
      <c r="T19" s="69">
        <f>IF(AND(H19=4,I19=1),'MATRIZ DE CALIFICACIÓN'!C$10,IF(AND(H19=4,I19=2),'MATRIZ DE CALIFICACIÓN'!D$10,IF(AND(H19=4,I19=3),'MATRIZ DE CALIFICACIÓN'!E$10,IF(AND(H19=4,I19=4),'MATRIZ DE CALIFICACIÓN'!F$10,IF(AND(H19=4,I19=5),'MATRIZ DE CALIFICACIÓN'!G$10,"")))))</f>
      </c>
      <c r="U19" s="70">
        <f>IF(AND(H19=5,I19=1),'MATRIZ DE CALIFICACIÓN'!C$11,IF(AND(H19=5,I19=2),'MATRIZ DE CALIFICACIÓN'!D$11,IF(AND(H19=5,I19=3),'MATRIZ DE CALIFICACIÓN'!E$11,IF(AND(H19=5,I19=4),'MATRIZ DE CALIFICACIÓN'!F$11,IF(AND(H19=5,I19=5),'MATRIZ DE CALIFICACIÓN'!G$11,"")))))</f>
      </c>
      <c r="V19" s="69" t="b">
        <f>IF(AND(G19="SI"),IF(AND(H19=1),'MATRIZ DE CALIFICACIÓN'!$J$7,IF(AND(H19=2),'MATRIZ DE CALIFICACIÓN'!$J$9,"")))</f>
        <v>0</v>
      </c>
      <c r="W19" s="69" t="b">
        <f>IF(AND(G19="SI"),IF(AND(H19=3),'MATRIZ DE CALIFICACIÓN'!$J$10,IF(AND(H19=4),'MATRIZ DE CALIFICACIÓN'!$J$12,IF(AND(H19=5),'MATRIZ DE CALIFICACIÓN'!$J$14,""))))</f>
        <v>0</v>
      </c>
      <c r="X19" s="69" t="b">
        <f>IF(AND(G19="SI"),IF(AND(I19=1),'MATRIZ DE CALIFICACIÓN'!$J$7,IF(AND(I19=2),'MATRIZ DE CALIFICACIÓN'!$J$9,"")))</f>
        <v>0</v>
      </c>
      <c r="Y19" s="69" t="b">
        <f>IF(AND(G19="SI"),IF(AND(I19=3),'MATRIZ DE CALIFICACIÓN'!$J$10,IF(AND(I19=4),'MATRIZ DE CALIFICACIÓN'!$J$12,IF(AND(I19=5),'MATRIZ DE CALIFICACIÓN'!$J$14,""))))</f>
        <v>0</v>
      </c>
    </row>
    <row r="20" spans="1:25" ht="249.75" customHeight="1">
      <c r="A20" s="191"/>
      <c r="B20" s="88">
        <v>5</v>
      </c>
      <c r="C20" s="78" t="s">
        <v>130</v>
      </c>
      <c r="D20" s="96" t="s">
        <v>155</v>
      </c>
      <c r="E20" s="96" t="s">
        <v>153</v>
      </c>
      <c r="F20" s="94" t="s">
        <v>154</v>
      </c>
      <c r="G20" s="95" t="s">
        <v>124</v>
      </c>
      <c r="H20" s="90">
        <v>2</v>
      </c>
      <c r="I20" s="77">
        <v>2</v>
      </c>
      <c r="J20" s="68" t="str">
        <f t="shared" si="0"/>
        <v>4B</v>
      </c>
      <c r="K20" s="85" t="str">
        <f>VLOOKUP(J20,'ZONA DE RIESGO'!$B$5:$C$23,2,FALSE)</f>
        <v>BAJO</v>
      </c>
      <c r="L20" s="90" t="s">
        <v>131</v>
      </c>
      <c r="M20" s="91" t="s">
        <v>133</v>
      </c>
      <c r="N20" s="75" t="s">
        <v>139</v>
      </c>
      <c r="O20" s="93" t="s">
        <v>134</v>
      </c>
      <c r="P20" s="92" t="s">
        <v>135</v>
      </c>
      <c r="Q20" s="69">
        <f>IF(AND(H20=1,I20=1),'MATRIZ DE CALIFICACIÓN'!C$7,IF(AND(H20=1,I20=2),'MATRIZ DE CALIFICACIÓN'!D$7,IF(AND(H20=1,I20=3),'MATRIZ DE CALIFICACIÓN'!E$7,IF(AND(H20=1,I20=4),'MATRIZ DE CALIFICACIÓN'!F$7,IF(AND(H20=1,I20=5),'MATRIZ DE CALIFICACIÓN'!G$7,"")))))</f>
      </c>
      <c r="R20" s="69" t="str">
        <f>IF(AND(H20=2,I20=1),'MATRIZ DE CALIFICACIÓN'!C$8,IF(AND(H20=2,I20=2),'MATRIZ DE CALIFICACIÓN'!D$8,IF(AND(H20=2,I20=3),'MATRIZ DE CALIFICACIÓN'!E$8,IF(AND(H20=2,I20=4),'MATRIZ DE CALIFICACIÓN'!F$8,IF(AND(H20=2,I20=5),'MATRIZ DE CALIFICACIÓN'!G$8,"")))))</f>
        <v>4B</v>
      </c>
      <c r="S20" s="69">
        <f>IF(AND(H20=3,I20=1),'MATRIZ DE CALIFICACIÓN'!C$9,IF(AND(H20=3,I20=2),'MATRIZ DE CALIFICACIÓN'!D$9,IF(AND(H20=3,I20=3),'MATRIZ DE CALIFICACIÓN'!E$9,IF(AND(H20=3,I20=4),'MATRIZ DE CALIFICACIÓN'!F$9,IF(AND(H20=3,I20=5),'MATRIZ DE CALIFICACIÓN'!G$9,"")))))</f>
      </c>
      <c r="T20" s="69">
        <f>IF(AND(H20=4,I20=1),'MATRIZ DE CALIFICACIÓN'!C$10,IF(AND(H20=4,I20=2),'MATRIZ DE CALIFICACIÓN'!D$10,IF(AND(H20=4,I20=3),'MATRIZ DE CALIFICACIÓN'!E$10,IF(AND(H20=4,I20=4),'MATRIZ DE CALIFICACIÓN'!F$10,IF(AND(H20=4,I20=5),'MATRIZ DE CALIFICACIÓN'!G$10,"")))))</f>
      </c>
      <c r="U20" s="70">
        <f>IF(AND(H20=5,I20=1),'MATRIZ DE CALIFICACIÓN'!C$11,IF(AND(H20=5,I20=2),'MATRIZ DE CALIFICACIÓN'!D$11,IF(AND(H20=5,I20=3),'MATRIZ DE CALIFICACIÓN'!E$11,IF(AND(H20=5,I20=4),'MATRIZ DE CALIFICACIÓN'!F$11,IF(AND(H20=5,I20=5),'MATRIZ DE CALIFICACIÓN'!G$11,"")))))</f>
      </c>
      <c r="V20" s="69" t="b">
        <f>IF(AND(G20="SI"),IF(AND(H20=1),'MATRIZ DE CALIFICACIÓN'!$J$7,IF(AND(H20=2),'MATRIZ DE CALIFICACIÓN'!$J$9,"")))</f>
        <v>0</v>
      </c>
      <c r="W20" s="69" t="b">
        <f>IF(AND(G20="SI"),IF(AND(H20=3),'MATRIZ DE CALIFICACIÓN'!$J$10,IF(AND(H20=4),'MATRIZ DE CALIFICACIÓN'!$J$12,IF(AND(H20=5),'MATRIZ DE CALIFICACIÓN'!$J$14,""))))</f>
        <v>0</v>
      </c>
      <c r="X20" s="69" t="b">
        <f>IF(AND(G20="SI"),IF(AND(I20=1),'MATRIZ DE CALIFICACIÓN'!$J$7,IF(AND(I20=2),'MATRIZ DE CALIFICACIÓN'!$J$9,"")))</f>
        <v>0</v>
      </c>
      <c r="Y20" s="69" t="b">
        <f>IF(AND(G20="SI"),IF(AND(I20=3),'MATRIZ DE CALIFICACIÓN'!$J$10,IF(AND(I20=4),'MATRIZ DE CALIFICACIÓN'!$J$12,IF(AND(I20=5),'MATRIZ DE CALIFICACIÓN'!$J$14,""))))</f>
        <v>0</v>
      </c>
    </row>
    <row r="21" spans="1:25" ht="170.25" customHeight="1">
      <c r="A21" s="191"/>
      <c r="B21" s="88">
        <v>6</v>
      </c>
      <c r="C21" s="94" t="s">
        <v>145</v>
      </c>
      <c r="D21" s="94" t="s">
        <v>168</v>
      </c>
      <c r="E21" s="94" t="s">
        <v>161</v>
      </c>
      <c r="F21" s="94" t="s">
        <v>169</v>
      </c>
      <c r="G21" s="95" t="s">
        <v>124</v>
      </c>
      <c r="H21" s="90">
        <v>1</v>
      </c>
      <c r="I21" s="77">
        <v>4</v>
      </c>
      <c r="J21" s="68" t="str">
        <f t="shared" si="0"/>
        <v>4A</v>
      </c>
      <c r="K21" s="85" t="str">
        <f>VLOOKUP(J21,'ZONA DE RIESGO'!$B$5:$C$23,2,FALSE)</f>
        <v>ALTO</v>
      </c>
      <c r="L21" s="90" t="s">
        <v>146</v>
      </c>
      <c r="M21" s="100" t="s">
        <v>170</v>
      </c>
      <c r="N21" s="94" t="s">
        <v>144</v>
      </c>
      <c r="O21" s="101" t="s">
        <v>126</v>
      </c>
      <c r="P21" s="102" t="s">
        <v>147</v>
      </c>
      <c r="Q21" s="69" t="str">
        <f>IF(AND(H21=1,I21=1),'MATRIZ DE CALIFICACIÓN'!C$7,IF(AND(H21=1,I21=2),'MATRIZ DE CALIFICACIÓN'!D$7,IF(AND(H21=1,I21=3),'MATRIZ DE CALIFICACIÓN'!E$7,IF(AND(H21=1,I21=4),'MATRIZ DE CALIFICACIÓN'!F$7,IF(AND(H21=1,I21=5),'MATRIZ DE CALIFICACIÓN'!G$7,"")))))</f>
        <v>4A</v>
      </c>
      <c r="R21" s="69">
        <f>IF(AND(H21=2,I21=1),'MATRIZ DE CALIFICACIÓN'!C$8,IF(AND(H21=2,I21=2),'MATRIZ DE CALIFICACIÓN'!D$8,IF(AND(H21=2,I21=3),'MATRIZ DE CALIFICACIÓN'!E$8,IF(AND(H21=2,I21=4),'MATRIZ DE CALIFICACIÓN'!F$8,IF(AND(H21=2,I21=5),'MATRIZ DE CALIFICACIÓN'!G$8,"")))))</f>
      </c>
      <c r="S21" s="69">
        <f>IF(AND(H21=3,I21=1),'MATRIZ DE CALIFICACIÓN'!C$9,IF(AND(H21=3,I21=2),'MATRIZ DE CALIFICACIÓN'!D$9,IF(AND(H21=3,I21=3),'MATRIZ DE CALIFICACIÓN'!E$9,IF(AND(H21=3,I21=4),'MATRIZ DE CALIFICACIÓN'!F$9,IF(AND(H21=3,I21=5),'MATRIZ DE CALIFICACIÓN'!G$9,"")))))</f>
      </c>
      <c r="T21" s="69">
        <f>IF(AND(H21=4,I21=1),'MATRIZ DE CALIFICACIÓN'!C$10,IF(AND(H21=4,I21=2),'MATRIZ DE CALIFICACIÓN'!D$10,IF(AND(H21=4,I21=3),'MATRIZ DE CALIFICACIÓN'!E$10,IF(AND(H21=4,I21=4),'MATRIZ DE CALIFICACIÓN'!F$10,IF(AND(H21=4,I21=5),'MATRIZ DE CALIFICACIÓN'!G$10,"")))))</f>
      </c>
      <c r="U21" s="70">
        <f>IF(AND(H21=5,I21=1),'MATRIZ DE CALIFICACIÓN'!C$11,IF(AND(H21=5,I21=2),'MATRIZ DE CALIFICACIÓN'!D$11,IF(AND(H21=5,I21=3),'MATRIZ DE CALIFICACIÓN'!E$11,IF(AND(H21=5,I21=4),'MATRIZ DE CALIFICACIÓN'!F$11,IF(AND(H21=5,I21=5),'MATRIZ DE CALIFICACIÓN'!G$11,"")))))</f>
      </c>
      <c r="V21" s="69" t="b">
        <f>IF(AND(G21="SI"),IF(AND(H21=1),'MATRIZ DE CALIFICACIÓN'!$J$7,IF(AND(H21=2),'MATRIZ DE CALIFICACIÓN'!$J$9,"")))</f>
        <v>0</v>
      </c>
      <c r="W21" s="69" t="b">
        <f>IF(AND(G21="SI"),IF(AND(H21=3),'MATRIZ DE CALIFICACIÓN'!$J$10,IF(AND(H21=4),'MATRIZ DE CALIFICACIÓN'!$J$12,IF(AND(H21=5),'MATRIZ DE CALIFICACIÓN'!$J$14,""))))</f>
        <v>0</v>
      </c>
      <c r="X21" s="69" t="b">
        <f>IF(AND(G21="SI"),IF(AND(I21=1),'MATRIZ DE CALIFICACIÓN'!$J$7,IF(AND(I21=2),'MATRIZ DE CALIFICACIÓN'!$J$9,"")))</f>
        <v>0</v>
      </c>
      <c r="Y21" s="69" t="b">
        <f>IF(AND(G21="SI"),IF(AND(I21=3),'MATRIZ DE CALIFICACIÓN'!$J$10,IF(AND(I21=4),'MATRIZ DE CALIFICACIÓN'!$J$12,IF(AND(I21=5),'MATRIZ DE CALIFICACIÓN'!$J$14,""))))</f>
        <v>0</v>
      </c>
    </row>
    <row r="22" spans="1:21" ht="28.5" customHeight="1">
      <c r="A22" s="52" t="s">
        <v>111</v>
      </c>
      <c r="C22" s="180" t="s">
        <v>107</v>
      </c>
      <c r="D22" s="71" t="s">
        <v>34</v>
      </c>
      <c r="E22" s="72" t="s">
        <v>98</v>
      </c>
      <c r="F22" s="73" t="s">
        <v>101</v>
      </c>
      <c r="G22" s="52"/>
      <c r="H22" s="58"/>
      <c r="Q22" s="59"/>
      <c r="R22" s="60"/>
      <c r="S22" s="60"/>
      <c r="T22" s="60"/>
      <c r="U22" s="60"/>
    </row>
    <row r="23" spans="1:21" ht="35.25" customHeight="1" thickBot="1">
      <c r="A23" s="52"/>
      <c r="C23" s="181"/>
      <c r="D23" s="61" t="s">
        <v>35</v>
      </c>
      <c r="E23" s="62" t="s">
        <v>108</v>
      </c>
      <c r="F23" s="63" t="s">
        <v>97</v>
      </c>
      <c r="G23" s="64"/>
      <c r="Q23" s="59"/>
      <c r="R23" s="60"/>
      <c r="S23" s="60"/>
      <c r="T23" s="60"/>
      <c r="U23" s="60"/>
    </row>
    <row r="24" spans="1:21" ht="14.25">
      <c r="A24" s="52"/>
      <c r="C24" s="65"/>
      <c r="D24" s="66"/>
      <c r="E24" s="66"/>
      <c r="F24" s="66"/>
      <c r="G24" s="66"/>
      <c r="Q24" s="59"/>
      <c r="R24" s="60"/>
      <c r="S24" s="60"/>
      <c r="T24" s="60"/>
      <c r="U24" s="60"/>
    </row>
    <row r="25" spans="1:21" ht="14.25">
      <c r="A25" s="52"/>
      <c r="C25" s="192" t="s">
        <v>113</v>
      </c>
      <c r="D25" s="192"/>
      <c r="E25" s="192"/>
      <c r="F25" s="192"/>
      <c r="G25" s="192"/>
      <c r="H25" s="192"/>
      <c r="I25" s="192"/>
      <c r="J25" s="192"/>
      <c r="K25" s="192"/>
      <c r="L25" s="192"/>
      <c r="M25" s="192"/>
      <c r="N25" s="192"/>
      <c r="O25" s="192"/>
      <c r="Q25" s="59"/>
      <c r="R25" s="60"/>
      <c r="S25" s="60"/>
      <c r="T25" s="60"/>
      <c r="U25" s="60"/>
    </row>
    <row r="26" spans="1:21" ht="14.25">
      <c r="A26" s="52"/>
      <c r="C26" s="65"/>
      <c r="D26" s="66"/>
      <c r="E26" s="66"/>
      <c r="F26" s="66"/>
      <c r="G26" s="66"/>
      <c r="Q26" s="59"/>
      <c r="R26" s="60"/>
      <c r="S26" s="60"/>
      <c r="T26" s="60"/>
      <c r="U26" s="60"/>
    </row>
    <row r="27" spans="1:21" ht="15" thickBot="1">
      <c r="A27" s="74"/>
      <c r="Q27" s="59"/>
      <c r="R27" s="60"/>
      <c r="S27" s="60"/>
      <c r="T27" s="60"/>
      <c r="U27" s="60"/>
    </row>
    <row r="28" spans="17:21" ht="14.25">
      <c r="Q28" s="59"/>
      <c r="R28" s="60"/>
      <c r="S28" s="59"/>
      <c r="T28" s="60"/>
      <c r="U28" s="60"/>
    </row>
    <row r="29" spans="17:21" ht="14.25">
      <c r="Q29" s="59"/>
      <c r="R29" s="59"/>
      <c r="S29" s="59"/>
      <c r="T29" s="59"/>
      <c r="U29" s="67"/>
    </row>
    <row r="30" spans="17:21" ht="14.25">
      <c r="Q30" s="59"/>
      <c r="R30" s="59"/>
      <c r="S30" s="59"/>
      <c r="T30" s="59"/>
      <c r="U30" s="67"/>
    </row>
    <row r="31" spans="17:21" ht="14.25">
      <c r="Q31" s="59"/>
      <c r="R31" s="59"/>
      <c r="S31" s="59"/>
      <c r="T31" s="59"/>
      <c r="U31" s="67"/>
    </row>
    <row r="32" spans="17:21" ht="14.25">
      <c r="Q32" s="59"/>
      <c r="R32" s="60"/>
      <c r="S32" s="59"/>
      <c r="T32" s="59"/>
      <c r="U32" s="67"/>
    </row>
  </sheetData>
  <sheetProtection formatCells="0" formatColumns="0" formatRows="0" insertColumns="0" insertRows="0" insertHyperlinks="0" deleteColumns="0" deleteRows="0" sort="0" autoFilter="0" pivotTables="0"/>
  <mergeCells count="31">
    <mergeCell ref="C25:O25"/>
    <mergeCell ref="F14:F15"/>
    <mergeCell ref="P14:P15"/>
    <mergeCell ref="C14:C15"/>
    <mergeCell ref="E14:E15"/>
    <mergeCell ref="N14:N15"/>
    <mergeCell ref="O14:O15"/>
    <mergeCell ref="H14:J14"/>
    <mergeCell ref="C22:C23"/>
    <mergeCell ref="D14:D15"/>
    <mergeCell ref="C11:D11"/>
    <mergeCell ref="B13:G13"/>
    <mergeCell ref="A2:D9"/>
    <mergeCell ref="A16:A21"/>
    <mergeCell ref="B14:B15"/>
    <mergeCell ref="A13:A15"/>
    <mergeCell ref="H13:K13"/>
    <mergeCell ref="G14:G15"/>
    <mergeCell ref="M14:M15"/>
    <mergeCell ref="O4:O5"/>
    <mergeCell ref="O6:O7"/>
    <mergeCell ref="L13:P13"/>
    <mergeCell ref="O8:O9"/>
    <mergeCell ref="L14:L15"/>
    <mergeCell ref="O10:O11"/>
    <mergeCell ref="P4:P5"/>
    <mergeCell ref="P6:P7"/>
    <mergeCell ref="P8:P9"/>
    <mergeCell ref="E2:N9"/>
    <mergeCell ref="O2:O3"/>
    <mergeCell ref="P2:P3"/>
  </mergeCells>
  <conditionalFormatting sqref="J16:J17 K17">
    <cfRule type="cellIs" priority="134" dxfId="10" operator="equal" stopIfTrue="1">
      <formula>"Riesgo Aceptable"</formula>
    </cfRule>
    <cfRule type="cellIs" priority="135" dxfId="9" operator="equal" stopIfTrue="1">
      <formula>"Riesgo Tolerable"</formula>
    </cfRule>
    <cfRule type="cellIs" priority="136" dxfId="8" operator="equal" stopIfTrue="1">
      <formula>"Riesgo Moderado"</formula>
    </cfRule>
  </conditionalFormatting>
  <conditionalFormatting sqref="K16:K17">
    <cfRule type="containsText" priority="133" dxfId="7" operator="containsText" stopIfTrue="1" text="BAJO">
      <formula>NOT(ISERROR(SEARCH("BAJO",K16)))</formula>
    </cfRule>
  </conditionalFormatting>
  <conditionalFormatting sqref="K16:K17">
    <cfRule type="containsText" priority="129" dxfId="6" operator="containsText" stopIfTrue="1" text="ALTO">
      <formula>NOT(ISERROR(SEARCH("ALTO",K16)))</formula>
    </cfRule>
    <cfRule type="containsText" priority="130" dxfId="5" operator="containsText" stopIfTrue="1" text="EXTREMO">
      <formula>NOT(ISERROR(SEARCH("EXTREMO",K16)))</formula>
    </cfRule>
    <cfRule type="containsText" priority="131" dxfId="4" operator="containsText" stopIfTrue="1" text="MODERADO">
      <formula>NOT(ISERROR(SEARCH("MODERADO",K16)))</formula>
    </cfRule>
  </conditionalFormatting>
  <conditionalFormatting sqref="H16">
    <cfRule type="expression" priority="138" dxfId="1" stopIfTrue="1">
      <formula>$W16</formula>
    </cfRule>
    <cfRule type="expression" priority="139" dxfId="0" stopIfTrue="1">
      <formula>$V16</formula>
    </cfRule>
  </conditionalFormatting>
  <conditionalFormatting sqref="H17">
    <cfRule type="expression" priority="106" dxfId="1" stopIfTrue="1">
      <formula>$W17</formula>
    </cfRule>
    <cfRule type="expression" priority="107" dxfId="0" stopIfTrue="1">
      <formula>$V17</formula>
    </cfRule>
  </conditionalFormatting>
  <conditionalFormatting sqref="I16">
    <cfRule type="expression" priority="97" dxfId="1" stopIfTrue="1">
      <formula>$Y16</formula>
    </cfRule>
    <cfRule type="expression" priority="98" dxfId="0" stopIfTrue="1">
      <formula>$X16</formula>
    </cfRule>
  </conditionalFormatting>
  <conditionalFormatting sqref="I17">
    <cfRule type="expression" priority="95" dxfId="1" stopIfTrue="1">
      <formula>$Y17</formula>
    </cfRule>
    <cfRule type="expression" priority="96" dxfId="0" stopIfTrue="1">
      <formula>$X17</formula>
    </cfRule>
  </conditionalFormatting>
  <conditionalFormatting sqref="J19:K20">
    <cfRule type="cellIs" priority="64" dxfId="10" operator="equal" stopIfTrue="1">
      <formula>"Riesgo Aceptable"</formula>
    </cfRule>
    <cfRule type="cellIs" priority="65" dxfId="9" operator="equal" stopIfTrue="1">
      <formula>"Riesgo Tolerable"</formula>
    </cfRule>
    <cfRule type="cellIs" priority="66" dxfId="8" operator="equal" stopIfTrue="1">
      <formula>"Riesgo Moderado"</formula>
    </cfRule>
  </conditionalFormatting>
  <conditionalFormatting sqref="K19:K20">
    <cfRule type="containsText" priority="63" dxfId="7" operator="containsText" stopIfTrue="1" text="BAJO">
      <formula>NOT(ISERROR(SEARCH("BAJO",K19)))</formula>
    </cfRule>
  </conditionalFormatting>
  <conditionalFormatting sqref="K19:K20">
    <cfRule type="containsText" priority="60" dxfId="6" operator="containsText" stopIfTrue="1" text="ALTO">
      <formula>NOT(ISERROR(SEARCH("ALTO",K19)))</formula>
    </cfRule>
    <cfRule type="containsText" priority="61" dxfId="5" operator="containsText" stopIfTrue="1" text="EXTREMO">
      <formula>NOT(ISERROR(SEARCH("EXTREMO",K19)))</formula>
    </cfRule>
    <cfRule type="containsText" priority="62" dxfId="4" operator="containsText" stopIfTrue="1" text="MODERADO">
      <formula>NOT(ISERROR(SEARCH("MODERADO",K19)))</formula>
    </cfRule>
  </conditionalFormatting>
  <conditionalFormatting sqref="H19:H20">
    <cfRule type="expression" priority="58" dxfId="1" stopIfTrue="1">
      <formula>$W19</formula>
    </cfRule>
    <cfRule type="expression" priority="59" dxfId="0" stopIfTrue="1">
      <formula>$V19</formula>
    </cfRule>
  </conditionalFormatting>
  <conditionalFormatting sqref="I19:I20">
    <cfRule type="expression" priority="56" dxfId="1" stopIfTrue="1">
      <formula>$Y19</formula>
    </cfRule>
    <cfRule type="expression" priority="57" dxfId="0" stopIfTrue="1">
      <formula>$X19</formula>
    </cfRule>
  </conditionalFormatting>
  <conditionalFormatting sqref="J21:K21">
    <cfRule type="cellIs" priority="31" dxfId="10" operator="equal" stopIfTrue="1">
      <formula>"Riesgo Aceptable"</formula>
    </cfRule>
    <cfRule type="cellIs" priority="32" dxfId="9" operator="equal" stopIfTrue="1">
      <formula>"Riesgo Tolerable"</formula>
    </cfRule>
    <cfRule type="cellIs" priority="33" dxfId="8" operator="equal" stopIfTrue="1">
      <formula>"Riesgo Moderado"</formula>
    </cfRule>
  </conditionalFormatting>
  <conditionalFormatting sqref="K21">
    <cfRule type="containsText" priority="30" dxfId="7" operator="containsText" stopIfTrue="1" text="BAJO">
      <formula>NOT(ISERROR(SEARCH("BAJO",K21)))</formula>
    </cfRule>
  </conditionalFormatting>
  <conditionalFormatting sqref="K21">
    <cfRule type="containsText" priority="27" dxfId="6" operator="containsText" stopIfTrue="1" text="ALTO">
      <formula>NOT(ISERROR(SEARCH("ALTO",K21)))</formula>
    </cfRule>
    <cfRule type="containsText" priority="28" dxfId="5" operator="containsText" stopIfTrue="1" text="EXTREMO">
      <formula>NOT(ISERROR(SEARCH("EXTREMO",K21)))</formula>
    </cfRule>
    <cfRule type="containsText" priority="29" dxfId="4" operator="containsText" stopIfTrue="1" text="MODERADO">
      <formula>NOT(ISERROR(SEARCH("MODERADO",K21)))</formula>
    </cfRule>
  </conditionalFormatting>
  <conditionalFormatting sqref="H21">
    <cfRule type="expression" priority="25" dxfId="1" stopIfTrue="1">
      <formula>$W21</formula>
    </cfRule>
    <cfRule type="expression" priority="26" dxfId="0" stopIfTrue="1">
      <formula>$V21</formula>
    </cfRule>
  </conditionalFormatting>
  <conditionalFormatting sqref="I21">
    <cfRule type="expression" priority="23" dxfId="1" stopIfTrue="1">
      <formula>$Y21</formula>
    </cfRule>
    <cfRule type="expression" priority="24" dxfId="0" stopIfTrue="1">
      <formula>$X21</formula>
    </cfRule>
  </conditionalFormatting>
  <conditionalFormatting sqref="J18:K18">
    <cfRule type="cellIs" priority="9" dxfId="10" operator="equal" stopIfTrue="1">
      <formula>"Riesgo Aceptable"</formula>
    </cfRule>
    <cfRule type="cellIs" priority="10" dxfId="9" operator="equal" stopIfTrue="1">
      <formula>"Riesgo Tolerable"</formula>
    </cfRule>
    <cfRule type="cellIs" priority="11" dxfId="8" operator="equal" stopIfTrue="1">
      <formula>"Riesgo Moderado"</formula>
    </cfRule>
  </conditionalFormatting>
  <conditionalFormatting sqref="K18">
    <cfRule type="containsText" priority="8" dxfId="7" operator="containsText" stopIfTrue="1" text="BAJO">
      <formula>NOT(ISERROR(SEARCH("BAJO",K18)))</formula>
    </cfRule>
  </conditionalFormatting>
  <conditionalFormatting sqref="K18">
    <cfRule type="containsText" priority="5" dxfId="6" operator="containsText" stopIfTrue="1" text="ALTO">
      <formula>NOT(ISERROR(SEARCH("ALTO",K18)))</formula>
    </cfRule>
    <cfRule type="containsText" priority="6" dxfId="5" operator="containsText" stopIfTrue="1" text="EXTREMO">
      <formula>NOT(ISERROR(SEARCH("EXTREMO",K18)))</formula>
    </cfRule>
    <cfRule type="containsText" priority="7" dxfId="4" operator="containsText" stopIfTrue="1" text="MODERADO">
      <formula>NOT(ISERROR(SEARCH("MODERADO",K18)))</formula>
    </cfRule>
  </conditionalFormatting>
  <conditionalFormatting sqref="H18">
    <cfRule type="expression" priority="3" dxfId="1" stopIfTrue="1">
      <formula>$W18</formula>
    </cfRule>
    <cfRule type="expression" priority="4" dxfId="0" stopIfTrue="1">
      <formula>$V18</formula>
    </cfRule>
  </conditionalFormatting>
  <conditionalFormatting sqref="I18">
    <cfRule type="expression" priority="1" dxfId="1" stopIfTrue="1">
      <formula>$Y18</formula>
    </cfRule>
    <cfRule type="expression" priority="2" dxfId="0" stopIfTrue="1">
      <formula>$X18</formula>
    </cfRule>
  </conditionalFormatting>
  <dataValidations count="1">
    <dataValidation type="custom" allowBlank="1" showInputMessage="1" showErrorMessage="1" errorTitle="DAÑO EN CONFIGURACIÓN" error="Está alterando las fórmulas automáticas del libro, por favor no lo haga pues dañará la configuración.&#10;Oprima &quot;CANCELAR&quot;" sqref="Q16:Y21 J16:K21">
      <formula1>""</formula1>
    </dataValidation>
  </dataValidations>
  <printOptions/>
  <pageMargins left="0.7874015748031497" right="0.5905511811023623" top="0.7874015748031497" bottom="0.7874015748031497" header="0.31496062992125984" footer="0.31496062992125984"/>
  <pageSetup orientation="landscape" paperSize="5" scale="55" r:id="rId2"/>
  <headerFooter alignWithMargins="0">
    <oddFooter>&amp;L&amp;9P: Probabilidad
Po:Posible
CAS:Casi Seguro&amp;C&amp;9I: Impacto
INA: Inaceptable
INT: Intolerable&amp;R&amp;9C:Calificación
</oddFooter>
  </headerFooter>
  <ignoredErrors>
    <ignoredError sqref="K16:K1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Rangel Jaimes</dc:creator>
  <cp:keywords/>
  <dc:description/>
  <cp:lastModifiedBy>Yaqueline Mateus Galeano</cp:lastModifiedBy>
  <cp:lastPrinted>2017-07-06T15:27:50Z</cp:lastPrinted>
  <dcterms:created xsi:type="dcterms:W3CDTF">2014-09-11T21:47:19Z</dcterms:created>
  <dcterms:modified xsi:type="dcterms:W3CDTF">2017-07-12T20:57:14Z</dcterms:modified>
  <cp:category/>
  <cp:version/>
  <cp:contentType/>
  <cp:contentStatus/>
</cp:coreProperties>
</file>