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2" activeTab="4"/>
  </bookViews>
  <sheets>
    <sheet name="PROBABILIDAD" sheetId="1" r:id="rId1"/>
    <sheet name="IMPACTO" sheetId="2" r:id="rId2"/>
    <sheet name="MATRIZ DE CALIFICACIÓN" sheetId="3" r:id="rId3"/>
    <sheet name="ZONA DE RIESGO" sheetId="4" r:id="rId4"/>
    <sheet name="AP-SIG-RG-15" sheetId="5" r:id="rId5"/>
  </sheets>
  <externalReferences>
    <externalReference r:id="rId8"/>
    <externalReference r:id="rId9"/>
  </externalReferences>
  <definedNames>
    <definedName name="_xlnm.Print_Area" localSheetId="4">'AP-SIG-RG-15'!$A$1:$Q$34</definedName>
    <definedName name="Competencia">#REF!</definedName>
    <definedName name="Demora">#REF!</definedName>
    <definedName name="Denora">#REF!</definedName>
    <definedName name="Incumplimiento">#REF!</definedName>
    <definedName name="Informacion">#REF!</definedName>
    <definedName name="Omision">#REF!</definedName>
    <definedName name="Riesgo">#REF!</definedName>
    <definedName name="_xlnm.Print_Titles" localSheetId="4">'AP-SIG-RG-15'!$12:$15</definedName>
    <definedName name="XXX">#REF!</definedName>
    <definedName name="Z_D49976A2_D764_4B84_896C_3511CB0625C1_.wvu.Cols" localSheetId="2" hidden="1">'MATRIZ DE CALIFICACIÓN'!$J:$J</definedName>
    <definedName name="Z_D49976A2_D764_4B84_896C_3511CB0625C1_.wvu.PrintArea" localSheetId="4" hidden="1">'AP-SIG-RG-15'!$A$1:$P$34</definedName>
    <definedName name="Z_D49976A2_D764_4B84_896C_3511CB0625C1_.wvu.PrintTitles" localSheetId="4" hidden="1">'AP-SIG-RG-15'!$12:$15</definedName>
    <definedName name="Z_D49976A2_D764_4B84_896C_3511CB0625C1_.wvu.Rows" localSheetId="2" hidden="1">'MATRIZ DE CALIFICACIÓN'!$6:$6</definedName>
  </definedNames>
  <calcPr fullCalcOnLoad="1"/>
</workbook>
</file>

<file path=xl/sharedStrings.xml><?xml version="1.0" encoding="utf-8"?>
<sst xmlns="http://schemas.openxmlformats.org/spreadsheetml/2006/main" count="338" uniqueCount="230">
  <si>
    <t>Análisis de los Riesgos Administrativos</t>
  </si>
  <si>
    <t>Probabilidad de que ocurra el riesgo</t>
  </si>
  <si>
    <t>Nivel</t>
  </si>
  <si>
    <t>Calificación</t>
  </si>
  <si>
    <t>Descripción</t>
  </si>
  <si>
    <t xml:space="preserve">Frecuencia </t>
  </si>
  <si>
    <t>Raro</t>
  </si>
  <si>
    <t>Puede ocurrir solo en circunstancia excepcionales</t>
  </si>
  <si>
    <t>No se ha presentado en los últimos 5 años</t>
  </si>
  <si>
    <t>Improbable</t>
  </si>
  <si>
    <t>Puede ocurrir en algún momento</t>
  </si>
  <si>
    <t>Al menos de una vez en los últimos 5 años</t>
  </si>
  <si>
    <t>Posible</t>
  </si>
  <si>
    <t>Podría ocurrir en algún momento</t>
  </si>
  <si>
    <t>Al menos de una vez en los últimos 2 años</t>
  </si>
  <si>
    <t>Probable</t>
  </si>
  <si>
    <t>Probablemente ocurrirá en la mayoría de las circunstancias</t>
  </si>
  <si>
    <t>Al menos de una vez en el último año</t>
  </si>
  <si>
    <t>Casi Seguro</t>
  </si>
  <si>
    <t>Se espera que ocurra en la mayoría de las circunstancias</t>
  </si>
  <si>
    <t>Más de una vez al año</t>
  </si>
  <si>
    <t>Análisis de los riesgos Administrativos</t>
  </si>
  <si>
    <t>Impactos que genera el Riesgo</t>
  </si>
  <si>
    <t>Insignificante</t>
  </si>
  <si>
    <t>Si el hecho llegara a presentarse, tendría consecuencias o efectos mínimos sobre la entidad.</t>
  </si>
  <si>
    <t xml:space="preserve">Menor </t>
  </si>
  <si>
    <t>Si el hecho llegara a presentarse, tendría bajo impacto o efecto sobre la entidad.</t>
  </si>
  <si>
    <t>Moderado</t>
  </si>
  <si>
    <t>Si el hecho llegara a presentarse, tendría medianas consecuencias o efectos sobre la entidad.</t>
  </si>
  <si>
    <t xml:space="preserve">Mayor </t>
  </si>
  <si>
    <t>Si el hecho llegara a presentarse, tendría altas consecuencias o efectos sobre la entidad.</t>
  </si>
  <si>
    <t>Catastrófico</t>
  </si>
  <si>
    <t>Si el hecho llegara a presentarse, tendría desastrosas consecuencias o efectos sobre la entidad.</t>
  </si>
  <si>
    <t>MATRIZ DE CALIFICACION Y EVALUACION DE RIESGOS</t>
  </si>
  <si>
    <t>PROBABILIDAD</t>
  </si>
  <si>
    <t>IMPACTO</t>
  </si>
  <si>
    <t>MENOR</t>
  </si>
  <si>
    <t>MODERADO</t>
  </si>
  <si>
    <t>MAYOR</t>
  </si>
  <si>
    <t>CATASTROFICO</t>
  </si>
  <si>
    <t>1B</t>
  </si>
  <si>
    <t>2B</t>
  </si>
  <si>
    <t>3M</t>
  </si>
  <si>
    <t>4A</t>
  </si>
  <si>
    <t>5A</t>
  </si>
  <si>
    <t>4B</t>
  </si>
  <si>
    <t>6M</t>
  </si>
  <si>
    <t>8A</t>
  </si>
  <si>
    <t>10E</t>
  </si>
  <si>
    <t>3B</t>
  </si>
  <si>
    <t>9A</t>
  </si>
  <si>
    <t>12E</t>
  </si>
  <si>
    <t>15E</t>
  </si>
  <si>
    <t>4M</t>
  </si>
  <si>
    <t>12A</t>
  </si>
  <si>
    <t>16E</t>
  </si>
  <si>
    <t>20E</t>
  </si>
  <si>
    <t>10A</t>
  </si>
  <si>
    <t>25E</t>
  </si>
  <si>
    <t>Raro                  1</t>
  </si>
  <si>
    <t>Improbable      2</t>
  </si>
  <si>
    <t>Posible             3</t>
  </si>
  <si>
    <t>Probable          4</t>
  </si>
  <si>
    <t>Casi seguro    5</t>
  </si>
  <si>
    <t>PROCESO</t>
  </si>
  <si>
    <t>IDENTIFICACIÓN DEL RIESGO</t>
  </si>
  <si>
    <t xml:space="preserve"> EVALUACIÓN</t>
  </si>
  <si>
    <t>PLAN DE MANEJO</t>
  </si>
  <si>
    <t>N°</t>
  </si>
  <si>
    <t>RIESGO</t>
  </si>
  <si>
    <t>CONTROLES</t>
  </si>
  <si>
    <t>VALORACIÓN</t>
  </si>
  <si>
    <t>ZONA DE VALORACIÓN DEL RIESGO</t>
  </si>
  <si>
    <t>POLÍTICA DE MANEJO</t>
  </si>
  <si>
    <t>ACCIONES DE MITIGACIÓN</t>
  </si>
  <si>
    <t>RESPONSABLE</t>
  </si>
  <si>
    <t xml:space="preserve">CRONOGRAMA </t>
  </si>
  <si>
    <t>INDICADOR</t>
  </si>
  <si>
    <t>P</t>
  </si>
  <si>
    <t>I</t>
  </si>
  <si>
    <t>C</t>
  </si>
  <si>
    <t>ZONA DE RIESGO O NIVEL DE EXPOSICION</t>
  </si>
  <si>
    <t>Zona</t>
  </si>
  <si>
    <t>Leyenda</t>
  </si>
  <si>
    <t>BAJA</t>
  </si>
  <si>
    <t>B</t>
  </si>
  <si>
    <t>Riesgo BAJO, se puede asumir el riesgo</t>
  </si>
  <si>
    <t>M</t>
  </si>
  <si>
    <t>Riesgo MODERADO, se debe asumir o reducir el riesgo.</t>
  </si>
  <si>
    <t>ALTA</t>
  </si>
  <si>
    <t>A</t>
  </si>
  <si>
    <t>Riesgo ALTO, debe ser reducido, evitado, compartido o transferido</t>
  </si>
  <si>
    <t>EXTREMA</t>
  </si>
  <si>
    <t>E</t>
  </si>
  <si>
    <t>Riesgo EXTREMO, debe ser reducido, evitado, compartido o transferido</t>
  </si>
  <si>
    <t>INSIGNIFICANTE</t>
  </si>
  <si>
    <t>INACEPTABLE</t>
  </si>
  <si>
    <t>INTOLERABLE</t>
  </si>
  <si>
    <t>POSIBLE</t>
  </si>
  <si>
    <t>Improbable 2</t>
  </si>
  <si>
    <t>Casi seguro 5</t>
  </si>
  <si>
    <t>CASI SEGURO</t>
  </si>
  <si>
    <t xml:space="preserve"> BAJO</t>
  </si>
  <si>
    <t>BAJO</t>
  </si>
  <si>
    <t xml:space="preserve"> MODERADO</t>
  </si>
  <si>
    <t>ALTO</t>
  </si>
  <si>
    <t>EXTREMO</t>
  </si>
  <si>
    <t>CONVENCIONES PARA RIESGOS DE CORRUPCIÓN</t>
  </si>
  <si>
    <t xml:space="preserve">INACEPTABLE </t>
  </si>
  <si>
    <t>ZONA DE RIESGO</t>
  </si>
  <si>
    <t xml:space="preserve">INSIGNIFICANTE  </t>
  </si>
  <si>
    <t xml:space="preserve"> </t>
  </si>
  <si>
    <t>RIESGO 
DE CORRUPCIÓN 
(SI ó NO)</t>
  </si>
  <si>
    <t>CAUSAS</t>
  </si>
  <si>
    <t>EFECTOS</t>
  </si>
  <si>
    <t>CÓDIGO</t>
  </si>
  <si>
    <t>ES-SIG-RG-15</t>
  </si>
  <si>
    <t>1 de 1</t>
  </si>
  <si>
    <t>VERSIÓN</t>
  </si>
  <si>
    <t>FECHA DE APROBACIÓN</t>
  </si>
  <si>
    <t>PÁGINA</t>
  </si>
  <si>
    <t>MAPA DE RIESGOS</t>
  </si>
  <si>
    <t>Ausencia de información integral consolidada, para elaboración del Plan de Desarrollo Departamental.</t>
  </si>
  <si>
    <t>Plan de desarrollo desactualizado e incompleto en el diagnostico, la estrategia y la inversión.
Perdida de imagen
Reprocesos en la elaboración y aprobación del Plan de Desarrollo</t>
  </si>
  <si>
    <t>Procedimiento elaborar y avalar el PDD.
Informe consolidado de cumplimiento del plan de desarrollo del gobierno anterior.
Línea base de metas o programas.</t>
  </si>
  <si>
    <t>No</t>
  </si>
  <si>
    <t>Desarticulaciòn de los objetivos y metas de la visión Santander 2030 y de los lineamientos y directrices sde ordenamiento territorial, en la formulación de los Planes sectoriales, prospectivos y de desarrollo territorial.</t>
  </si>
  <si>
    <t>Falta de integralidad en la ejecución de proyectos.
Uso ineficaz de recursos.
Pérdida de credibilidad de la imagen institucional
Estancamiento del crecimiento y desarrollo económico</t>
  </si>
  <si>
    <t>Ausencia premeditada o involuntaria de la participación ciudadana</t>
  </si>
  <si>
    <t>Incumplimiento de la normatividad.
Sanciones disciplinarias, administrativas, penales y fiscales.
Daño a la imagen institucional. 
Posible Corrupción</t>
  </si>
  <si>
    <t>Componente de rendición de cuentas del plan anticorrupción</t>
  </si>
  <si>
    <t>Si</t>
  </si>
  <si>
    <t>Inconsistencias y/o incumplimiento de términos, en la información suministrada para la generación de informes del seguimientos y evaluación del PDD</t>
  </si>
  <si>
    <t>Información irreal e inoportuna.
Incumplimiento normativo.
Deficiencia de la información para la toma de decisiones.
Daño imagen institucional
Sanciones administrativas</t>
  </si>
  <si>
    <t>Sanciones Disciplinarias, Administrativas, Penales y Fiscales.
Posible corrupción</t>
  </si>
  <si>
    <t>SI</t>
  </si>
  <si>
    <t>Desactualización en la regulación vigente</t>
  </si>
  <si>
    <t>Hallazgos de Auditorìa, 
Sanciones Disciplinarias, Administrativas, Penales y Fiscales.
Pèrdida de credibilidad de la imagen institucional.
Descenso en el nivel de transparencia.</t>
  </si>
  <si>
    <t>Revisiòn y actualizacion de la Normatividad. (Normograma)</t>
  </si>
  <si>
    <t>Incumplimiento de la meta propuesta en el Plan de Desarrollo</t>
  </si>
  <si>
    <t>NO</t>
  </si>
  <si>
    <t>incumplimiento en la atencion y/o respuestas a las PQRSD</t>
  </si>
  <si>
    <t>Reducir el Riesgo</t>
  </si>
  <si>
    <t>Consolidar el informe de ejecución del cuatrienio del Plan de Desarrollo del Gobierno anterior con indicadores de línea base</t>
  </si>
  <si>
    <t>Secretario de Planeación</t>
  </si>
  <si>
    <t>Informe de la ejecución del cuatrienio generado</t>
  </si>
  <si>
    <t>Realizar una capacitación a las secretarias</t>
  </si>
  <si>
    <t>Grupo de Planificación e Información Territorial</t>
  </si>
  <si>
    <t>Semestral</t>
  </si>
  <si>
    <t>No. Personas capacitadas por secretaria</t>
  </si>
  <si>
    <t>Ejecutar las actividades del componente de rendición de cuentas publicas del Plan anticorrupción y atención al ciudadano</t>
  </si>
  <si>
    <t>Grupo de Rendición de cuentas</t>
  </si>
  <si>
    <t>(Numero de actividades realizadas/numero de actividades programadas)*100</t>
  </si>
  <si>
    <t>Reducir el riesgo</t>
  </si>
  <si>
    <t>Realizar una capacitación en la metodología de Seguimiento al PDD
Realizar mesas de trabajo con las secretarias</t>
  </si>
  <si>
    <t>Grupo de Seguimiento y Evaluación</t>
  </si>
  <si>
    <t>Numero de personas capacitadas
No de mesas de trabajo realizadas</t>
  </si>
  <si>
    <t>Directores y Coordinadores de Grupo de Secretaria Planeaciòn</t>
  </si>
  <si>
    <t>Bimestral</t>
  </si>
  <si>
    <t>Socializaciòn realizada en comité tecnico de la Secretaria de Planeaciòn.</t>
  </si>
  <si>
    <t xml:space="preserve">Secretarios de Despacho </t>
  </si>
  <si>
    <t>Metas cumplidas/metas programadas</t>
  </si>
  <si>
    <t xml:space="preserve">PQRSD contestadas/ PQRSD resividas </t>
  </si>
  <si>
    <t xml:space="preserve">1. Inadecuada planificación
2. Falta de seguimiento en los indicadores y las metas
3. Falta de recursos administrativos
4. Incumplimiento de los cofinanciadores externos                                                    </t>
  </si>
  <si>
    <t xml:space="preserve">1. Investigaciones disciplinarias y fiscales.                                
2. Pérdida de recursos.              3. No inversión de recursos de manera eficaz y eficiente.           4. Pérdida de la calificación en el ranking del plan de desarrollo
5. Pérdida de imagén institucional.               
6. Hallazgos de auditorías.
</t>
  </si>
  <si>
    <t xml:space="preserve">1. Desconocimiento de las PQRSD
2. Fallas en el reparto de las PQRSD
3. Fallas en el aplicativo de Ventanilla Única de Correspondencia              
4. Distribución inoportuna de las solicitudes presentadas y direccionadas al sector o grupo correspondiente.                        
5. No clasificación de las peticiones presentadas ante la Secretaria frente a la Dirección o Coordinación pertinente.                                  
6. Desconocimiento del proceso actual de dichas peticiones y su curso.   </t>
  </si>
  <si>
    <t xml:space="preserve">1. Inclumplimiento nomartivo.
2. Insatisfaccion del ciudadano. 
3. Sanciones disciplinarias y fiscales.                                  
4. Pérdida de imagén institucional.                         
5. Sanciones ecnómicas a la entidad.                                                                                                                                                 </t>
  </si>
  <si>
    <t xml:space="preserve">1. Procedimiento documentado.  
2. Software de ventanilla única de correspondencia.          
3. Indicadores de Gestión.                     
4. Norma Departamental  existente para tal fin.                                                                                                                                                                                 </t>
  </si>
  <si>
    <t xml:space="preserve">
Indebida supervision voluntaria o involuntaria a la ejecucion de contratos
</t>
  </si>
  <si>
    <r>
      <t xml:space="preserve">* Desconocimiento del manual de supervisión
* Falta de capacitación, competencia y experiencia para supervisar
* Favorecimientos personales
* Exceso en la cantidad de proyectos y contratos a supervisar
* Manual de supervisión desactualizado en la normatividad legal vigente
* Falta de supervisión al  supervisado                                                             </t>
    </r>
    <r>
      <rPr>
        <sz val="11"/>
        <color indexed="10"/>
        <rFont val="Arial"/>
        <family val="2"/>
      </rPr>
      <t xml:space="preserve">
</t>
    </r>
  </si>
  <si>
    <t>* Investigaciones disciplinarias, penales y fiscales.                                      
* Incumplimiento en los objetivos del contrato
* Quejas
* Reprocesos
* Insatisfacción de la comunidad
* Mala imagen institucional</t>
  </si>
  <si>
    <t xml:space="preserve">
* Manual de Supervisión e interventoria.
* Informe del contratista 
* Informe de supervisión
acta de liquidación                                                             
</t>
  </si>
  <si>
    <t>SÍ</t>
  </si>
  <si>
    <t>Reducir el riesgo optimizando los procedimientos e implementando el debido control</t>
  </si>
  <si>
    <t xml:space="preserve">
* Socializar las responsabilidades estipuladas en el Manual de Supervison e Interventoria y la normatividad vigente.
* Realizar la supervisión pertinente frente al contrato y/o convenio de manera oportuna</t>
  </si>
  <si>
    <r>
      <t xml:space="preserve">
Número de funcionarios publicos capacitados en competencias para la labor de supervision / Total de funcionarios con supervisiones.                                                     </t>
    </r>
    <r>
      <rPr>
        <sz val="11"/>
        <color indexed="8"/>
        <rFont val="Arial"/>
        <family val="2"/>
      </rPr>
      <t xml:space="preserve">
</t>
    </r>
  </si>
  <si>
    <t>Información Incompleta, desactualizada o fragmentada.</t>
  </si>
  <si>
    <t>En la estructuración  de proyectos de impacto regional; no tener encuenta los objetivos de la visión Santnder 2030</t>
  </si>
  <si>
    <t>Excluir o manipular la participación ciudadana en los excenarios que le competen.</t>
  </si>
  <si>
    <t>no obtener la información completa y a tiempo para la generacion de informes.                                     No obtener los informes de avance del cumplimiento de metas y objetivos del PDD.</t>
  </si>
  <si>
    <t>Omisión voluntaria o involuntaria de la revisión de uno o mas requisitos técnicos y documentales de los proyectos</t>
  </si>
  <si>
    <t>La no revisión tecnica de los requisitos a cumplir en los proyectos.</t>
  </si>
  <si>
    <t>Desconocimiento de las Normatividad Vigente.</t>
  </si>
  <si>
    <t>Documento de la visión departamental 2030, lineamientos, directrices Departamentales de orden territorial.</t>
  </si>
  <si>
    <t>Anual</t>
  </si>
  <si>
    <t>Seguimiento Mensual de procesos por Dirección y grupo en forest</t>
  </si>
  <si>
    <t xml:space="preserve">Mensual </t>
  </si>
  <si>
    <t>Sccretario de Despacho</t>
  </si>
  <si>
    <t xml:space="preserve">
Grupo de regalías</t>
  </si>
  <si>
    <t>No. De Proyectos viabilizados con cpncepto favorable, sobre No. De Proyectos radicados X100%</t>
  </si>
  <si>
    <t>Escasa difusion de la información sobre aspectos  de Cooperación Internacional  hacia todas las partes interesadas</t>
  </si>
  <si>
    <t>No se maneja un medio amplio de comuniciación</t>
  </si>
  <si>
    <t xml:space="preserve"> Pérdida de  oportunidades de capacitación para los actores interesados                                                    Perdida de imagen institucional</t>
  </si>
  <si>
    <t>Divulgación  de Información de Cooperacion Internacional por medio de link en la pagina Web de la Gobernación.</t>
  </si>
  <si>
    <t>Pérdida de oportunidades académicas, empresariales, culturales, educativas entre otras, que se derivan de las visitas de las misiones diplomáticas.</t>
  </si>
  <si>
    <t>No hay compromiso institucional de la alta direccion</t>
  </si>
  <si>
    <t>El Departamento no puede beneficiarse de la cooperacion ofrecida por otros paises</t>
  </si>
  <si>
    <t>anual</t>
  </si>
  <si>
    <t>Poca capacidad instalada en cuanto a personal que maneja temas de Coop. Internacional</t>
  </si>
  <si>
    <t>Movilidad de personas de contrato por temas políticos</t>
  </si>
  <si>
    <t xml:space="preserve">No llega a mantenerse en el tiempo  los conocimientos sobre Cooperacion Internacional impartidos. Perdida de esfuerzos en las capacitaciones </t>
  </si>
  <si>
    <t>Escasa participacion  de las secretarias de despacho en las ofertas  de convocatorias socializadas  por la Oficina de  Cooperacion Internacional</t>
  </si>
  <si>
    <t>Ausencia de interés en concurrir a este tipo de convocatorias.</t>
  </si>
  <si>
    <t>Pérdida de oportunidades beneficiosas para el Departamento brindadas por entidades de Cooperacion Internacional.</t>
  </si>
  <si>
    <t>Fecha de Formulación:    04/07/2017</t>
  </si>
  <si>
    <t>Socializar a las Secretarías de Despacho interesadas, la agenda de visita de las misiones diplomáticas</t>
  </si>
  <si>
    <t xml:space="preserve"> Previo a la ejecución de la agenda diplomatica, reuniones con las Secretarías de Despacho,  para ajustar los temas a tratar.</t>
  </si>
  <si>
    <t xml:space="preserve">Acto administrativo(invitación) a las Secretarias de Despacho, para ser partícipes en la agenda diplomatica establecida. </t>
  </si>
  <si>
    <t xml:space="preserve"> Grupo de Cooperacion Internacional</t>
  </si>
  <si>
    <t>N° de personas capacitadas</t>
  </si>
  <si>
    <t>Lineamientos de la Estrategia Nacional de Cooperación Internacional - ENCI, metodologías en uso</t>
  </si>
  <si>
    <t>Bimensual</t>
  </si>
  <si>
    <t>Realizar capacitaciones  a las  Secretarias de Despacho.</t>
  </si>
  <si>
    <t>Socializar las oportunidades especificas que ofrece la C.I. (ejemplo convocatorias)de acuerdo a las areas de interés  de  las Secretarias de Despacho</t>
  </si>
  <si>
    <t>Grupo de Cooperación Internacional</t>
  </si>
  <si>
    <t>Creación del link de Cooperación Internacional con contenidos generales  en la pagina web de la Gobernación Publicación de Boletines de aparición mensual en la pag web de la Gobernación socializando las oportunidades que brinda la C.I. (convocatorias, cursos, becas, webinars)</t>
  </si>
  <si>
    <t>Un (1) link de Cooperación Internacional creado en la pag Web de la Gobernación. Boletines virtuales sobre convocatorias, cursos, becas, webinars</t>
  </si>
  <si>
    <t xml:space="preserve">mensual </t>
  </si>
  <si>
    <t xml:space="preserve"> Grupo de Cooperación Internacional</t>
  </si>
  <si>
    <t>Secretario de Planeación Grupo de Cooperación Internacional</t>
  </si>
  <si>
    <t xml:space="preserve"> Registros de reunion para la socializacion  convocatorias especificas                 </t>
  </si>
  <si>
    <t>Resolución 08555 de 7 de octubre de 2020
Procedimiento para realizar seguimiento al PDD</t>
  </si>
  <si>
    <t>Trimestral</t>
  </si>
  <si>
    <t xml:space="preserve">1. Seguimientos trimestrales a las metas del Plan de Desarrollo a través del plan de acción.
2. Tablero control para el cumplimiento de metas.
3. informe de gestión.    </t>
  </si>
  <si>
    <t>Realizar acciones de seguimiento trimestral al cumplimiento del Plan de Acción</t>
  </si>
  <si>
    <t>Ley 2056 de 2020
Orientaciones transitorias para la gestión de proyectos de inversión del Departamento Nacional de Planeación
Lista de Chequeo
Ficha de Verificación de cumplimiento de requisitos generales y sectoriales para la evaluación y viabilización de proyectos de inversión SGR.
Documento soporte de MGA para proyectos del SGR
Domumento concepto de viabilidad sectorial</t>
  </si>
  <si>
    <t xml:space="preserve">Asesorar  a las Secretarias gestoras en los requisitos que deben cumplir los proyectos a ser viabilizados 
</t>
  </si>
  <si>
    <t xml:space="preserve">Fecha de Modificación:   09/04/2021                                               Descripción de la Modificación:     Se ajustaron controles y medidades de mitigacion de riesgos  en el Proceso                                             Solicitante:  LEIDY JOHANA CERÓN CHAPARRO
       </t>
  </si>
  <si>
    <t>Publicación de cambios o actualizaciones de la normatividad por medio de la INTRANET de la Gobernación de Santander</t>
  </si>
  <si>
    <t>Oportunidades brindadas por la Cooperación Internacional publicadas en pag web Gobernacion de Santander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</si>
</sst>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68">
    <font>
      <sz val="11"/>
      <color indexed="8"/>
      <name val="Arial"/>
      <family val="2"/>
    </font>
    <font>
      <sz val="11"/>
      <color indexed="8"/>
      <name val="Calibri"/>
      <family val="2"/>
    </font>
    <font>
      <sz val="10"/>
      <name val="Arial"/>
      <family val="2"/>
    </font>
    <font>
      <sz val="12"/>
      <color indexed="8"/>
      <name val="Arial"/>
      <family val="2"/>
    </font>
    <font>
      <b/>
      <sz val="12"/>
      <color indexed="8"/>
      <name val="Arial"/>
      <family val="2"/>
    </font>
    <font>
      <b/>
      <i/>
      <sz val="12"/>
      <color indexed="8"/>
      <name val="Arial"/>
      <family val="2"/>
    </font>
    <font>
      <b/>
      <sz val="10"/>
      <color indexed="9"/>
      <name val="Arial"/>
      <family val="2"/>
    </font>
    <font>
      <b/>
      <sz val="10"/>
      <name val="Arial"/>
      <family val="2"/>
    </font>
    <font>
      <b/>
      <sz val="10"/>
      <color indexed="8"/>
      <name val="Arial"/>
      <family val="2"/>
    </font>
    <font>
      <sz val="10"/>
      <color indexed="8"/>
      <name val="Arial"/>
      <family val="2"/>
    </font>
    <font>
      <b/>
      <sz val="11"/>
      <color indexed="8"/>
      <name val="Arial"/>
      <family val="2"/>
    </font>
    <font>
      <sz val="14"/>
      <color indexed="8"/>
      <name val="Arial"/>
      <family val="2"/>
    </font>
    <font>
      <b/>
      <sz val="14"/>
      <color indexed="8"/>
      <name val="Arial"/>
      <family val="2"/>
    </font>
    <font>
      <b/>
      <sz val="22"/>
      <color indexed="8"/>
      <name val="Arial"/>
      <family val="2"/>
    </font>
    <font>
      <sz val="11"/>
      <color indexed="10"/>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5"/>
      <name val="Arial"/>
      <family val="2"/>
    </font>
    <font>
      <b/>
      <sz val="10"/>
      <color indexed="55"/>
      <name val="Arial"/>
      <family val="2"/>
    </font>
    <font>
      <sz val="11"/>
      <color indexed="9"/>
      <name val="Arial"/>
      <family val="2"/>
    </font>
    <font>
      <b/>
      <sz val="9"/>
      <color indexed="8"/>
      <name val="Calibri"/>
      <family val="2"/>
    </font>
    <font>
      <sz val="10"/>
      <color indexed="18"/>
      <name val="Arial"/>
      <family val="2"/>
    </font>
    <font>
      <sz val="11"/>
      <color indexed="18"/>
      <name val="Arial"/>
      <family val="2"/>
    </font>
    <font>
      <b/>
      <sz val="14"/>
      <color indexed="8"/>
      <name val="Calibri"/>
      <family val="2"/>
    </font>
    <font>
      <b/>
      <sz val="32"/>
      <color indexed="8"/>
      <name val="Kunstler Scrip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0" tint="-0.3499799966812134"/>
      <name val="Arial"/>
      <family val="2"/>
    </font>
    <font>
      <b/>
      <sz val="10"/>
      <color theme="0" tint="-0.3499799966812134"/>
      <name val="Arial"/>
      <family val="2"/>
    </font>
    <font>
      <sz val="11"/>
      <color theme="0"/>
      <name val="Arial"/>
      <family val="2"/>
    </font>
    <font>
      <b/>
      <sz val="10"/>
      <color theme="0"/>
      <name val="Arial"/>
      <family val="2"/>
    </font>
    <font>
      <b/>
      <sz val="9"/>
      <color theme="1"/>
      <name val="Calibri"/>
      <family val="2"/>
    </font>
    <font>
      <sz val="11"/>
      <color theme="1"/>
      <name val="Arial"/>
      <family val="2"/>
    </font>
    <font>
      <sz val="10"/>
      <color theme="3" tint="-0.24997000396251678"/>
      <name val="Arial"/>
      <family val="2"/>
    </font>
    <font>
      <sz val="11"/>
      <color theme="3" tint="-0.24997000396251678"/>
      <name val="Arial"/>
      <family val="2"/>
    </font>
    <font>
      <b/>
      <sz val="14"/>
      <color theme="1"/>
      <name val="Calibri"/>
      <family val="2"/>
    </font>
    <font>
      <sz val="10"/>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BBB59"/>
        <bgColor indexed="64"/>
      </patternFill>
    </fill>
    <fill>
      <patternFill patternType="solid">
        <fgColor rgb="FFD7E4BC"/>
        <bgColor indexed="64"/>
      </patternFill>
    </fill>
    <fill>
      <patternFill patternType="solid">
        <fgColor rgb="FFA8D08D"/>
        <bgColor indexed="64"/>
      </patternFill>
    </fill>
    <fill>
      <patternFill patternType="solid">
        <fgColor rgb="FFFFFF00"/>
        <bgColor indexed="64"/>
      </patternFill>
    </fill>
    <fill>
      <patternFill patternType="solid">
        <fgColor rgb="FF9CC2E5"/>
        <bgColor indexed="64"/>
      </patternFill>
    </fill>
    <fill>
      <patternFill patternType="solid">
        <fgColor rgb="FFFF0000"/>
        <bgColor indexed="64"/>
      </patternFill>
    </fill>
    <fill>
      <patternFill patternType="solid">
        <fgColor rgb="FFCCC0DA"/>
        <bgColor indexed="64"/>
      </patternFill>
    </fill>
    <fill>
      <patternFill patternType="solid">
        <fgColor rgb="FFFCD5B4"/>
        <bgColor indexed="64"/>
      </patternFill>
    </fill>
    <fill>
      <patternFill patternType="solid">
        <fgColor rgb="FFFFC000"/>
        <bgColor indexed="64"/>
      </patternFill>
    </fill>
    <fill>
      <patternFill patternType="solid">
        <fgColor rgb="FFC4D79B"/>
        <bgColor indexed="64"/>
      </patternFill>
    </fill>
    <fill>
      <patternFill patternType="solid">
        <fgColor rgb="FF8DB4E2"/>
        <bgColor indexed="64"/>
      </patternFill>
    </fill>
    <fill>
      <patternFill patternType="solid">
        <fgColor rgb="FFF98D6B"/>
        <bgColor indexed="64"/>
      </patternFill>
    </fill>
    <fill>
      <patternFill patternType="solid">
        <fgColor theme="0"/>
        <bgColor indexed="64"/>
      </patternFill>
    </fill>
    <fill>
      <patternFill patternType="solid">
        <fgColor theme="6" tint="0.39998000860214233"/>
        <bgColor indexed="64"/>
      </patternFill>
    </fill>
    <fill>
      <patternFill patternType="solid">
        <fgColor theme="6"/>
        <bgColor indexed="64"/>
      </patternFill>
    </fill>
    <fill>
      <patternFill patternType="solid">
        <fgColor theme="6"/>
        <bgColor indexed="64"/>
      </patternFill>
    </fill>
    <fill>
      <patternFill patternType="solid">
        <fgColor theme="6" tint="0.3999800086021423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2D69B"/>
      </left>
      <right style="medium">
        <color rgb="FFC2D69B"/>
      </right>
      <top>
        <color indexed="63"/>
      </top>
      <bottom style="medium">
        <color rgb="FFC2D69B"/>
      </bottom>
    </border>
    <border>
      <left>
        <color indexed="63"/>
      </left>
      <right style="medium">
        <color rgb="FFC2D69B"/>
      </right>
      <top>
        <color indexed="63"/>
      </top>
      <bottom style="medium">
        <color rgb="FFC2D69B"/>
      </bottom>
    </border>
    <border>
      <left style="thin"/>
      <right style="thin"/>
      <top style="thin"/>
      <bottom style="thin"/>
    </border>
    <border>
      <left>
        <color indexed="63"/>
      </left>
      <right style="medium">
        <color rgb="FF000000"/>
      </right>
      <top>
        <color indexed="63"/>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rgb="FF000000"/>
      </left>
      <right style="medium">
        <color rgb="FF000000"/>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color indexed="8"/>
      </bottom>
    </border>
    <border>
      <left style="thin">
        <color indexed="8"/>
      </left>
      <right style="thin">
        <color indexed="8"/>
      </right>
      <top style="thin"/>
      <bottom style="medium"/>
    </border>
    <border>
      <left style="thin"/>
      <right>
        <color indexed="63"/>
      </right>
      <top style="medium"/>
      <bottom style="thin"/>
    </border>
    <border>
      <left style="thin"/>
      <right>
        <color indexed="63"/>
      </right>
      <top style="thin"/>
      <bottom style="thin"/>
    </border>
    <border>
      <left style="medium"/>
      <right style="thin">
        <color indexed="8"/>
      </right>
      <top style="thin"/>
      <bottom style="medium"/>
    </border>
    <border>
      <left style="medium"/>
      <right style="thin"/>
      <top style="medium"/>
      <bottom style="thin"/>
    </border>
    <border>
      <left style="medium"/>
      <right style="thin"/>
      <top style="thin"/>
      <bottom style="thin"/>
    </border>
    <border>
      <left style="thin">
        <color indexed="8"/>
      </left>
      <right>
        <color indexed="63"/>
      </right>
      <top style="thin"/>
      <bottom style="medium"/>
    </border>
    <border>
      <left>
        <color indexed="63"/>
      </left>
      <right style="thin"/>
      <top style="medium"/>
      <bottom style="thin"/>
    </border>
    <border>
      <left>
        <color indexed="63"/>
      </left>
      <right style="thin"/>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medium">
        <color rgb="FFC2D69B"/>
      </left>
      <right>
        <color indexed="63"/>
      </right>
      <top style="medium">
        <color rgb="FFC2D69B"/>
      </top>
      <bottom style="medium">
        <color rgb="FFC2D69B"/>
      </bottom>
    </border>
    <border>
      <left>
        <color indexed="63"/>
      </left>
      <right>
        <color indexed="63"/>
      </right>
      <top style="medium">
        <color rgb="FFC2D69B"/>
      </top>
      <bottom style="medium">
        <color rgb="FFC2D69B"/>
      </bottom>
    </border>
    <border>
      <left>
        <color indexed="63"/>
      </left>
      <right style="medium">
        <color rgb="FFC2D69B"/>
      </right>
      <top style="medium">
        <color rgb="FFC2D69B"/>
      </top>
      <bottom style="medium">
        <color rgb="FFC2D69B"/>
      </bottom>
    </border>
    <border>
      <left style="medium">
        <color rgb="FF000000"/>
      </left>
      <right style="medium">
        <color rgb="FF000000"/>
      </right>
      <top style="medium">
        <color rgb="FF000000"/>
      </top>
      <bottom>
        <color indexed="63"/>
      </bottom>
    </border>
    <border>
      <left style="medium">
        <color rgb="FFC2D69B"/>
      </left>
      <right>
        <color indexed="63"/>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style="medium">
        <color rgb="FF000000"/>
      </bottom>
    </border>
    <border>
      <left style="medium">
        <color rgb="FF00000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color theme="3" tint="-0.4999699890613556"/>
      </left>
      <right>
        <color indexed="63"/>
      </right>
      <top style="thin">
        <color theme="3" tint="-0.4999699890613556"/>
      </top>
      <bottom style="thin"/>
    </border>
    <border>
      <left>
        <color indexed="63"/>
      </left>
      <right style="thin">
        <color theme="3" tint="-0.4999699890613556"/>
      </right>
      <top style="thin">
        <color theme="3" tint="-0.4999699890613556"/>
      </top>
      <bottom style="thin"/>
    </border>
    <border>
      <left style="thin">
        <color theme="3" tint="-0.4999699890613556"/>
      </left>
      <right>
        <color indexed="63"/>
      </right>
      <top style="thin">
        <color theme="3" tint="-0.4999699890613556"/>
      </top>
      <bottom style="thin">
        <color theme="3" tint="-0.4999699890613556"/>
      </bottom>
    </border>
    <border>
      <left>
        <color indexed="63"/>
      </left>
      <right style="thin">
        <color theme="3" tint="-0.4999699890613556"/>
      </right>
      <top style="thin">
        <color theme="3" tint="-0.4999699890613556"/>
      </top>
      <bottom style="thin">
        <color theme="3" tint="-0.4999699890613556"/>
      </bottom>
    </border>
    <border>
      <left style="thin"/>
      <right style="medium"/>
      <top style="thin"/>
      <bottom style="medium">
        <color indexed="8"/>
      </bottom>
    </border>
    <border>
      <left style="thin"/>
      <right style="medium"/>
      <top style="medium">
        <color indexed="8"/>
      </top>
      <bottom style="medium"/>
    </border>
    <border>
      <left style="thin">
        <color indexed="8"/>
      </left>
      <right style="thin">
        <color indexed="8"/>
      </right>
      <top style="thin"/>
      <bottom style="medium">
        <color indexed="8"/>
      </bottom>
    </border>
    <border>
      <left style="thin">
        <color indexed="8"/>
      </left>
      <right style="thin">
        <color indexed="8"/>
      </right>
      <top style="medium">
        <color indexed="8"/>
      </top>
      <bottom>
        <color indexed="63"/>
      </bottom>
    </border>
    <border>
      <left style="thin">
        <color indexed="8"/>
      </left>
      <right/>
      <top style="thin"/>
      <bottom style="medium">
        <color indexed="8"/>
      </bottom>
    </border>
    <border>
      <left style="thin">
        <color indexed="8"/>
      </left>
      <right>
        <color indexed="63"/>
      </right>
      <top style="medium">
        <color indexed="8"/>
      </top>
      <bottom>
        <color indexed="63"/>
      </bottom>
    </border>
    <border>
      <left style="medium"/>
      <right>
        <color indexed="63"/>
      </right>
      <top style="thin"/>
      <bottom>
        <color indexed="63"/>
      </bottom>
    </border>
    <border>
      <left style="medium">
        <color indexed="8"/>
      </left>
      <right>
        <color indexed="63"/>
      </right>
      <top style="thin"/>
      <bottom>
        <color indexed="63"/>
      </bottom>
    </border>
    <border>
      <left style="medium"/>
      <right style="medium"/>
      <top style="medium">
        <color indexed="8"/>
      </top>
      <bottom>
        <color indexed="63"/>
      </bottom>
    </border>
    <border>
      <left style="medium"/>
      <right style="medium"/>
      <top>
        <color indexed="63"/>
      </top>
      <bottom>
        <color indexed="63"/>
      </bottom>
    </border>
    <border>
      <left>
        <color indexed="63"/>
      </left>
      <right style="thin">
        <color theme="0" tint="-0.4999699890613556"/>
      </right>
      <top style="medium"/>
      <bottom>
        <color indexed="63"/>
      </bottom>
    </border>
    <border>
      <left style="thin">
        <color theme="0" tint="-0.4999699890613556"/>
      </left>
      <right style="thin">
        <color theme="0" tint="-0.4999699890613556"/>
      </right>
      <top style="medium"/>
      <bottom>
        <color indexed="63"/>
      </bottom>
    </border>
    <border>
      <left style="thin">
        <color theme="0" tint="-0.4999699890613556"/>
      </left>
      <right style="medium"/>
      <top style="medium"/>
      <bottom>
        <color indexed="63"/>
      </bottom>
    </border>
    <border>
      <left style="medium"/>
      <right style="thin"/>
      <top style="thin"/>
      <bottom>
        <color indexed="63"/>
      </bottom>
    </border>
    <border>
      <left/>
      <right style="thin">
        <color indexed="8"/>
      </right>
      <top style="thin"/>
      <bottom style="medium">
        <color indexed="8"/>
      </bottom>
    </border>
    <border>
      <left/>
      <right style="thin">
        <color indexed="8"/>
      </right>
      <top style="medium">
        <color indexed="8"/>
      </top>
      <bottom>
        <color indexed="63"/>
      </bottom>
    </border>
    <border>
      <left style="medium"/>
      <right style="thin"/>
      <top>
        <color indexed="63"/>
      </top>
      <bottom style="thin"/>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thin"/>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240">
    <xf numFmtId="0" fontId="0" fillId="0" borderId="0" xfId="0"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ill="1" applyAlignment="1">
      <alignment/>
    </xf>
    <xf numFmtId="0" fontId="9" fillId="35" borderId="12" xfId="0" applyFont="1" applyFill="1" applyBorder="1" applyAlignment="1">
      <alignment horizontal="center" vertical="center"/>
    </xf>
    <xf numFmtId="0" fontId="9" fillId="36" borderId="12" xfId="0" applyFont="1" applyFill="1" applyBorder="1" applyAlignment="1">
      <alignment horizontal="center" vertical="center"/>
    </xf>
    <xf numFmtId="0" fontId="9" fillId="37" borderId="12" xfId="0" applyFont="1" applyFill="1" applyBorder="1" applyAlignment="1">
      <alignment horizontal="center" vertical="center"/>
    </xf>
    <xf numFmtId="0" fontId="9" fillId="38" borderId="12" xfId="0" applyFont="1" applyFill="1" applyBorder="1" applyAlignment="1">
      <alignment horizontal="center" vertical="center" wrapText="1"/>
    </xf>
    <xf numFmtId="0" fontId="57" fillId="0" borderId="12" xfId="0" applyFont="1" applyFill="1" applyBorder="1" applyAlignment="1">
      <alignment horizont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0" fillId="0" borderId="0" xfId="0" applyAlignment="1" applyProtection="1">
      <alignment/>
      <protection/>
    </xf>
    <xf numFmtId="0" fontId="3" fillId="0" borderId="0" xfId="0" applyFont="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39" borderId="13" xfId="0" applyFont="1" applyFill="1" applyBorder="1" applyAlignment="1" applyProtection="1">
      <alignment horizontal="center" vertical="center" wrapText="1"/>
      <protection/>
    </xf>
    <xf numFmtId="0" fontId="4" fillId="39" borderId="14" xfId="0" applyFont="1" applyFill="1" applyBorder="1" applyAlignment="1" applyProtection="1">
      <alignment horizontal="center" vertical="center" wrapText="1"/>
      <protection/>
    </xf>
    <xf numFmtId="0" fontId="4" fillId="39" borderId="15"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1" borderId="17" xfId="0" applyFont="1" applyFill="1" applyBorder="1" applyAlignment="1" applyProtection="1">
      <alignment vertical="center" wrapText="1"/>
      <protection/>
    </xf>
    <xf numFmtId="0" fontId="4" fillId="41" borderId="18" xfId="0" applyFont="1" applyFill="1" applyBorder="1" applyAlignment="1" applyProtection="1">
      <alignment vertical="center" wrapText="1"/>
      <protection/>
    </xf>
    <xf numFmtId="0" fontId="4" fillId="40" borderId="16" xfId="0" applyFont="1" applyFill="1" applyBorder="1" applyAlignment="1" applyProtection="1">
      <alignment horizontal="left" vertical="center" wrapText="1"/>
      <protection/>
    </xf>
    <xf numFmtId="0" fontId="5" fillId="36" borderId="15"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15"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0" fontId="4" fillId="41" borderId="19" xfId="0" applyFont="1" applyFill="1" applyBorder="1" applyAlignment="1" applyProtection="1">
      <alignment vertical="center" wrapText="1"/>
      <protection/>
    </xf>
    <xf numFmtId="0" fontId="4" fillId="40" borderId="20"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4" fillId="41" borderId="12" xfId="0" applyFont="1" applyFill="1" applyBorder="1" applyAlignment="1" applyProtection="1">
      <alignment vertical="center" wrapText="1"/>
      <protection/>
    </xf>
    <xf numFmtId="0" fontId="4" fillId="40" borderId="21" xfId="0" applyFont="1" applyFill="1" applyBorder="1" applyAlignment="1" applyProtection="1">
      <alignment horizontal="center" vertical="center" wrapText="1"/>
      <protection/>
    </xf>
    <xf numFmtId="0" fontId="4" fillId="41" borderId="12" xfId="0" applyFont="1" applyFill="1" applyBorder="1" applyAlignment="1" applyProtection="1">
      <alignment horizontal="center" vertical="center" wrapText="1"/>
      <protection/>
    </xf>
    <xf numFmtId="0" fontId="4" fillId="44" borderId="12" xfId="0" applyFont="1" applyFill="1" applyBorder="1" applyAlignment="1" applyProtection="1">
      <alignment vertical="center" wrapText="1"/>
      <protection/>
    </xf>
    <xf numFmtId="0" fontId="4" fillId="44" borderId="22" xfId="0" applyFont="1" applyFill="1" applyBorder="1" applyAlignment="1" applyProtection="1">
      <alignment horizontal="center" vertical="center" wrapText="1"/>
      <protection/>
    </xf>
    <xf numFmtId="0" fontId="4" fillId="40" borderId="23"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36" borderId="11"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7" borderId="11"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wrapText="1"/>
      <protection/>
    </xf>
    <xf numFmtId="0" fontId="4" fillId="39" borderId="24" xfId="0" applyFont="1" applyFill="1" applyBorder="1" applyAlignment="1" applyProtection="1">
      <alignment vertical="center" wrapText="1"/>
      <protection/>
    </xf>
    <xf numFmtId="0" fontId="4" fillId="39" borderId="16" xfId="0" applyFont="1" applyFill="1" applyBorder="1" applyAlignment="1" applyProtection="1">
      <alignment horizontal="center" vertical="center" wrapText="1"/>
      <protection/>
    </xf>
    <xf numFmtId="0" fontId="0" fillId="0" borderId="0" xfId="0" applyNumberFormat="1" applyAlignment="1" applyProtection="1">
      <alignment/>
      <protection locked="0"/>
    </xf>
    <xf numFmtId="0" fontId="0" fillId="0" borderId="0" xfId="0" applyNumberFormat="1" applyBorder="1" applyAlignment="1" applyProtection="1">
      <alignment/>
      <protection locked="0"/>
    </xf>
    <xf numFmtId="0" fontId="6"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58" fillId="0" borderId="0" xfId="0" applyNumberFormat="1" applyFont="1" applyBorder="1" applyAlignment="1" applyProtection="1">
      <alignment/>
      <protection locked="0"/>
    </xf>
    <xf numFmtId="0" fontId="58" fillId="0" borderId="0" xfId="0" applyNumberFormat="1" applyFont="1" applyFill="1" applyBorder="1" applyAlignment="1" applyProtection="1">
      <alignment/>
      <protection locked="0"/>
    </xf>
    <xf numFmtId="0" fontId="59"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center" vertical="center" wrapText="1"/>
      <protection locked="0"/>
    </xf>
    <xf numFmtId="0" fontId="60" fillId="0" borderId="0" xfId="0" applyNumberFormat="1" applyFont="1" applyFill="1" applyBorder="1" applyAlignment="1" applyProtection="1">
      <alignment/>
      <protection locked="0"/>
    </xf>
    <xf numFmtId="0" fontId="60" fillId="0" borderId="0" xfId="0" applyNumberFormat="1" applyFont="1" applyBorder="1" applyAlignment="1" applyProtection="1">
      <alignment/>
      <protection locked="0"/>
    </xf>
    <xf numFmtId="0" fontId="10" fillId="0" borderId="22" xfId="0" applyNumberFormat="1" applyFont="1" applyBorder="1" applyAlignment="1" applyProtection="1">
      <alignment horizontal="center" vertical="center"/>
      <protection locked="0"/>
    </xf>
    <xf numFmtId="0" fontId="4" fillId="41" borderId="22" xfId="0" applyNumberFormat="1" applyFont="1" applyFill="1" applyBorder="1" applyAlignment="1" applyProtection="1">
      <alignment horizontal="center" vertical="center" wrapText="1"/>
      <protection locked="0"/>
    </xf>
    <xf numFmtId="0" fontId="4" fillId="44" borderId="23"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locked="0"/>
    </xf>
    <xf numFmtId="0" fontId="9" fillId="0" borderId="0" xfId="53" applyNumberFormat="1" applyFont="1" applyFill="1" applyBorder="1" applyAlignment="1" applyProtection="1">
      <alignment horizontal="left" vertical="center" wrapText="1"/>
      <protection locked="0"/>
    </xf>
    <xf numFmtId="0" fontId="0" fillId="0" borderId="0" xfId="53" applyNumberFormat="1" applyFont="1" applyFill="1" applyBorder="1" applyAlignment="1" applyProtection="1">
      <alignment wrapText="1"/>
      <protection locked="0"/>
    </xf>
    <xf numFmtId="0" fontId="61" fillId="0" borderId="0" xfId="0" applyNumberFormat="1" applyFont="1" applyFill="1" applyBorder="1" applyAlignment="1" applyProtection="1">
      <alignment/>
      <protection locked="0"/>
    </xf>
    <xf numFmtId="0" fontId="9" fillId="0" borderId="12" xfId="0" applyNumberFormat="1" applyFont="1" applyFill="1" applyBorder="1" applyAlignment="1" applyProtection="1">
      <alignment horizontal="center" vertical="center" wrapText="1"/>
      <protection hidden="1"/>
    </xf>
    <xf numFmtId="0" fontId="58" fillId="0" borderId="0" xfId="0" applyNumberFormat="1" applyFont="1" applyFill="1" applyBorder="1" applyAlignment="1" applyProtection="1">
      <alignment/>
      <protection hidden="1"/>
    </xf>
    <xf numFmtId="0" fontId="59" fillId="0" borderId="0" xfId="0" applyNumberFormat="1" applyFont="1" applyFill="1" applyBorder="1" applyAlignment="1" applyProtection="1">
      <alignment/>
      <protection hidden="1"/>
    </xf>
    <xf numFmtId="0" fontId="10" fillId="0" borderId="25" xfId="0" applyNumberFormat="1" applyFont="1" applyBorder="1" applyAlignment="1" applyProtection="1">
      <alignment horizontal="center" vertical="center"/>
      <protection locked="0"/>
    </xf>
    <xf numFmtId="0" fontId="4" fillId="41" borderId="25" xfId="0" applyNumberFormat="1" applyFont="1" applyFill="1" applyBorder="1" applyAlignment="1" applyProtection="1">
      <alignment horizontal="center" vertical="center" wrapText="1"/>
      <protection locked="0"/>
    </xf>
    <xf numFmtId="0" fontId="4" fillId="44" borderId="26" xfId="0"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protection locked="0"/>
    </xf>
    <xf numFmtId="0" fontId="57" fillId="0" borderId="12" xfId="0" applyFont="1" applyFill="1" applyBorder="1" applyAlignment="1" applyProtection="1">
      <alignment horizontal="left" vertical="center" wrapText="1"/>
      <protection locked="0"/>
    </xf>
    <xf numFmtId="0" fontId="57" fillId="0" borderId="12" xfId="0" applyFont="1" applyFill="1" applyBorder="1" applyAlignment="1" applyProtection="1">
      <alignment vertical="center" wrapText="1"/>
      <protection locked="0"/>
    </xf>
    <xf numFmtId="0" fontId="57" fillId="0" borderId="12" xfId="0" applyFont="1" applyFill="1" applyBorder="1" applyAlignment="1" applyProtection="1">
      <alignment horizontal="center" vertical="center" wrapText="1"/>
      <protection locked="0"/>
    </xf>
    <xf numFmtId="0" fontId="57" fillId="45" borderId="12" xfId="0" applyFont="1" applyFill="1" applyBorder="1" applyAlignment="1" applyProtection="1">
      <alignment horizontal="left" vertical="center" wrapText="1"/>
      <protection locked="0"/>
    </xf>
    <xf numFmtId="0" fontId="57" fillId="0" borderId="12" xfId="0" applyFont="1" applyBorder="1" applyAlignment="1" applyProtection="1">
      <alignment horizontal="left" vertical="center" wrapText="1"/>
      <protection locked="0"/>
    </xf>
    <xf numFmtId="0" fontId="57" fillId="0" borderId="12" xfId="0" applyFont="1" applyBorder="1" applyAlignment="1" applyProtection="1">
      <alignment horizontal="center" vertical="center"/>
      <protection locked="0"/>
    </xf>
    <xf numFmtId="0" fontId="57" fillId="0" borderId="22" xfId="0" applyFont="1" applyFill="1" applyBorder="1" applyAlignment="1" applyProtection="1">
      <alignment horizontal="left" vertical="center" wrapText="1"/>
      <protection locked="0"/>
    </xf>
    <xf numFmtId="0" fontId="57" fillId="0" borderId="19" xfId="0" applyFont="1" applyFill="1" applyBorder="1" applyAlignment="1" applyProtection="1">
      <alignment horizontal="left" vertical="center" wrapText="1"/>
      <protection locked="0"/>
    </xf>
    <xf numFmtId="0" fontId="57" fillId="0" borderId="19" xfId="0" applyFont="1" applyFill="1" applyBorder="1" applyAlignment="1" applyProtection="1">
      <alignment vertical="center" wrapText="1"/>
      <protection locked="0"/>
    </xf>
    <xf numFmtId="0" fontId="57" fillId="0" borderId="19" xfId="0"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hidden="1"/>
    </xf>
    <xf numFmtId="0" fontId="7" fillId="46" borderId="28" xfId="0" applyNumberFormat="1" applyFont="1" applyFill="1" applyBorder="1" applyAlignment="1" applyProtection="1">
      <alignment horizontal="center" vertical="center" wrapText="1"/>
      <protection locked="0"/>
    </xf>
    <xf numFmtId="0" fontId="9" fillId="0" borderId="29" xfId="0" applyNumberFormat="1" applyFont="1" applyFill="1" applyBorder="1" applyAlignment="1" applyProtection="1">
      <alignment horizontal="center" vertical="center" wrapText="1"/>
      <protection locked="0"/>
    </xf>
    <xf numFmtId="0" fontId="9" fillId="0" borderId="30" xfId="0" applyNumberFormat="1" applyFont="1" applyFill="1" applyBorder="1" applyAlignment="1" applyProtection="1">
      <alignment horizontal="center" vertical="center" wrapText="1"/>
      <protection locked="0"/>
    </xf>
    <xf numFmtId="0" fontId="7" fillId="46" borderId="31" xfId="0" applyNumberFormat="1" applyFont="1" applyFill="1" applyBorder="1" applyAlignment="1" applyProtection="1">
      <alignment horizontal="center" vertical="center" wrapText="1"/>
      <protection locked="0"/>
    </xf>
    <xf numFmtId="0" fontId="57" fillId="0" borderId="32" xfId="0" applyFont="1" applyFill="1" applyBorder="1" applyAlignment="1" applyProtection="1">
      <alignment horizontal="center" vertical="center" wrapText="1"/>
      <protection locked="0"/>
    </xf>
    <xf numFmtId="0" fontId="0" fillId="0" borderId="20" xfId="0" applyNumberFormat="1" applyBorder="1" applyAlignment="1" applyProtection="1">
      <alignment horizontal="center" vertical="center"/>
      <protection hidden="1"/>
    </xf>
    <xf numFmtId="0" fontId="57" fillId="0" borderId="33" xfId="0" applyFont="1" applyFill="1" applyBorder="1" applyAlignment="1" applyProtection="1">
      <alignment horizontal="center" vertical="center" wrapText="1"/>
      <protection locked="0"/>
    </xf>
    <xf numFmtId="0" fontId="0" fillId="0" borderId="21" xfId="0" applyNumberFormat="1" applyBorder="1" applyAlignment="1" applyProtection="1">
      <alignment horizontal="center" vertical="center"/>
      <protection hidden="1"/>
    </xf>
    <xf numFmtId="0" fontId="57" fillId="0" borderId="33" xfId="0" applyFont="1" applyBorder="1" applyAlignment="1" applyProtection="1">
      <alignment horizontal="center" vertical="center"/>
      <protection locked="0"/>
    </xf>
    <xf numFmtId="0" fontId="7" fillId="46" borderId="34" xfId="0" applyNumberFormat="1" applyFont="1" applyFill="1" applyBorder="1" applyAlignment="1" applyProtection="1">
      <alignment horizontal="center" vertical="center" wrapText="1"/>
      <protection locked="0"/>
    </xf>
    <xf numFmtId="0" fontId="62" fillId="0" borderId="32" xfId="0" applyFont="1" applyFill="1" applyBorder="1" applyAlignment="1" applyProtection="1">
      <alignment horizontal="center" vertical="center" wrapText="1"/>
      <protection locked="0"/>
    </xf>
    <xf numFmtId="0" fontId="62" fillId="0" borderId="33" xfId="0" applyFont="1" applyFill="1" applyBorder="1" applyAlignment="1" applyProtection="1">
      <alignment horizontal="center" vertical="center" wrapText="1"/>
      <protection locked="0"/>
    </xf>
    <xf numFmtId="0" fontId="57" fillId="0" borderId="35" xfId="0" applyFont="1" applyFill="1" applyBorder="1" applyAlignment="1" applyProtection="1">
      <alignment horizontal="center" vertical="center" wrapText="1"/>
      <protection locked="0"/>
    </xf>
    <xf numFmtId="0" fontId="57" fillId="0" borderId="29" xfId="0" applyFont="1" applyFill="1" applyBorder="1" applyAlignment="1" applyProtection="1">
      <alignment horizontal="left" vertical="center" wrapText="1"/>
      <protection locked="0"/>
    </xf>
    <xf numFmtId="0" fontId="57" fillId="45" borderId="19" xfId="0" applyFont="1" applyFill="1" applyBorder="1" applyAlignment="1" applyProtection="1">
      <alignment horizontal="left" vertical="center" wrapText="1"/>
      <protection locked="0"/>
    </xf>
    <xf numFmtId="0" fontId="57" fillId="45" borderId="19" xfId="0" applyFont="1" applyFill="1" applyBorder="1" applyAlignment="1" applyProtection="1">
      <alignment horizontal="center" vertical="center" wrapText="1"/>
      <protection locked="0"/>
    </xf>
    <xf numFmtId="0" fontId="57" fillId="45" borderId="20" xfId="0" applyFont="1" applyFill="1" applyBorder="1" applyAlignment="1" applyProtection="1">
      <alignment horizontal="left" vertical="center" wrapText="1"/>
      <protection locked="0"/>
    </xf>
    <xf numFmtId="0" fontId="57" fillId="0" borderId="36" xfId="0" applyFont="1" applyFill="1" applyBorder="1" applyAlignment="1" applyProtection="1">
      <alignment horizontal="center" vertical="center" wrapText="1"/>
      <protection locked="0"/>
    </xf>
    <xf numFmtId="0" fontId="57" fillId="0" borderId="30" xfId="0" applyFont="1" applyFill="1" applyBorder="1" applyAlignment="1" applyProtection="1">
      <alignment horizontal="left" vertical="center" wrapText="1"/>
      <protection locked="0"/>
    </xf>
    <xf numFmtId="0" fontId="57" fillId="45" borderId="25" xfId="0" applyFont="1" applyFill="1" applyBorder="1" applyAlignment="1" applyProtection="1">
      <alignment horizontal="left" vertical="center" wrapText="1"/>
      <protection locked="0"/>
    </xf>
    <xf numFmtId="0" fontId="57" fillId="45" borderId="26" xfId="0" applyFont="1" applyFill="1" applyBorder="1" applyAlignment="1" applyProtection="1">
      <alignment horizontal="left" vertical="center" wrapText="1"/>
      <protection locked="0"/>
    </xf>
    <xf numFmtId="0" fontId="57" fillId="0" borderId="21" xfId="0" applyFont="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57"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57" fillId="0" borderId="21" xfId="0" applyFont="1" applyFill="1" applyBorder="1" applyAlignment="1" applyProtection="1">
      <alignment horizontal="left" vertical="center" wrapText="1"/>
      <protection locked="0"/>
    </xf>
    <xf numFmtId="0" fontId="57" fillId="0" borderId="37" xfId="0" applyFont="1" applyFill="1" applyBorder="1" applyAlignment="1" applyProtection="1">
      <alignment horizontal="left" vertical="center" wrapText="1"/>
      <protection locked="0"/>
    </xf>
    <xf numFmtId="0" fontId="63" fillId="0" borderId="12"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15" fillId="45" borderId="12" xfId="0" applyFont="1" applyFill="1" applyBorder="1" applyAlignment="1" applyProtection="1">
      <alignment horizontal="left" vertical="center" wrapText="1"/>
      <protection locked="0"/>
    </xf>
    <xf numFmtId="0" fontId="0" fillId="0" borderId="30" xfId="0" applyNumberFormat="1" applyFont="1" applyFill="1" applyBorder="1" applyAlignment="1" applyProtection="1">
      <alignment horizontal="center" vertical="center" wrapText="1"/>
      <protection locked="0"/>
    </xf>
    <xf numFmtId="0" fontId="63" fillId="0" borderId="36" xfId="0" applyFont="1" applyFill="1" applyBorder="1" applyAlignment="1" applyProtection="1">
      <alignment horizontal="center" vertical="center" wrapText="1"/>
      <protection locked="0"/>
    </xf>
    <xf numFmtId="0" fontId="63" fillId="0" borderId="12" xfId="0" applyFont="1" applyBorder="1" applyAlignment="1" applyProtection="1">
      <alignment horizontal="center" vertical="center" wrapText="1"/>
      <protection locked="0"/>
    </xf>
    <xf numFmtId="0" fontId="63" fillId="0" borderId="21" xfId="0" applyFont="1" applyBorder="1" applyAlignment="1" applyProtection="1">
      <alignment horizontal="left" vertical="center" wrapText="1"/>
      <protection locked="0"/>
    </xf>
    <xf numFmtId="0" fontId="57" fillId="45" borderId="12" xfId="0" applyFont="1" applyFill="1" applyBorder="1" applyAlignment="1" applyProtection="1">
      <alignment vertical="center" wrapText="1"/>
      <protection locked="0"/>
    </xf>
    <xf numFmtId="0" fontId="57" fillId="45" borderId="30" xfId="0" applyFont="1" applyFill="1" applyBorder="1" applyAlignment="1" applyProtection="1">
      <alignment horizontal="left" vertical="center" wrapText="1"/>
      <protection locked="0"/>
    </xf>
    <xf numFmtId="0" fontId="2" fillId="45" borderId="12" xfId="0" applyFont="1" applyFill="1" applyBorder="1" applyAlignment="1" applyProtection="1">
      <alignment horizontal="center" vertical="center" wrapText="1"/>
      <protection locked="0"/>
    </xf>
    <xf numFmtId="0" fontId="64" fillId="0" borderId="12" xfId="0" applyFont="1" applyFill="1" applyBorder="1" applyAlignment="1" applyProtection="1">
      <alignment horizontal="left" vertical="center" wrapText="1"/>
      <protection locked="0"/>
    </xf>
    <xf numFmtId="0" fontId="64" fillId="45" borderId="12" xfId="0" applyFont="1" applyFill="1" applyBorder="1" applyAlignment="1" applyProtection="1">
      <alignment horizontal="left" vertical="center" wrapText="1"/>
      <protection locked="0"/>
    </xf>
    <xf numFmtId="0" fontId="64" fillId="0" borderId="30" xfId="0" applyNumberFormat="1" applyFont="1" applyFill="1" applyBorder="1" applyAlignment="1" applyProtection="1">
      <alignment horizontal="center" vertical="center" wrapText="1"/>
      <protection locked="0"/>
    </xf>
    <xf numFmtId="0" fontId="64" fillId="0" borderId="33" xfId="0" applyFont="1" applyFill="1" applyBorder="1" applyAlignment="1" applyProtection="1">
      <alignment horizontal="center" vertical="center" wrapText="1"/>
      <protection locked="0"/>
    </xf>
    <xf numFmtId="0" fontId="64" fillId="0" borderId="12" xfId="0" applyFont="1" applyFill="1" applyBorder="1" applyAlignment="1" applyProtection="1">
      <alignment horizontal="center" vertical="center" wrapText="1"/>
      <protection locked="0"/>
    </xf>
    <xf numFmtId="0" fontId="64" fillId="0" borderId="12" xfId="0" applyNumberFormat="1" applyFont="1" applyFill="1" applyBorder="1" applyAlignment="1" applyProtection="1">
      <alignment horizontal="center" vertical="center" wrapText="1"/>
      <protection hidden="1"/>
    </xf>
    <xf numFmtId="0" fontId="65" fillId="0" borderId="21" xfId="0" applyNumberFormat="1" applyFont="1" applyBorder="1" applyAlignment="1" applyProtection="1">
      <alignment horizontal="center" vertical="center"/>
      <protection hidden="1"/>
    </xf>
    <xf numFmtId="0" fontId="64" fillId="0" borderId="36" xfId="0" applyFont="1" applyFill="1" applyBorder="1" applyAlignment="1" applyProtection="1">
      <alignment horizontal="center" vertical="center" wrapText="1"/>
      <protection locked="0"/>
    </xf>
    <xf numFmtId="0" fontId="64" fillId="0" borderId="30" xfId="0" applyFont="1" applyFill="1" applyBorder="1" applyAlignment="1" applyProtection="1">
      <alignment horizontal="left" vertical="center" wrapText="1"/>
      <protection locked="0"/>
    </xf>
    <xf numFmtId="0" fontId="64" fillId="0" borderId="12" xfId="0" applyFont="1" applyBorder="1" applyAlignment="1" applyProtection="1">
      <alignment horizontal="center" vertical="center" wrapText="1"/>
      <protection locked="0"/>
    </xf>
    <xf numFmtId="0" fontId="64" fillId="0" borderId="21" xfId="0" applyFont="1" applyBorder="1" applyAlignment="1" applyProtection="1">
      <alignment horizontal="left" vertical="center" wrapText="1"/>
      <protection locked="0"/>
    </xf>
    <xf numFmtId="0" fontId="57" fillId="0" borderId="38" xfId="0" applyFont="1" applyFill="1" applyBorder="1" applyAlignment="1" applyProtection="1">
      <alignment horizontal="left" vertical="center" wrapText="1"/>
      <protection locked="0"/>
    </xf>
    <xf numFmtId="0" fontId="57" fillId="0" borderId="39" xfId="0" applyFont="1" applyFill="1" applyBorder="1" applyAlignment="1" applyProtection="1">
      <alignment horizontal="left" vertical="center" wrapText="1"/>
      <protection locked="0"/>
    </xf>
    <xf numFmtId="0" fontId="9" fillId="45" borderId="30" xfId="0" applyFont="1" applyFill="1" applyBorder="1" applyAlignment="1" applyProtection="1">
      <alignment horizontal="center" vertical="center" wrapText="1"/>
      <protection locked="0"/>
    </xf>
    <xf numFmtId="0" fontId="57" fillId="45" borderId="33" xfId="0" applyFont="1" applyFill="1" applyBorder="1" applyAlignment="1" applyProtection="1">
      <alignment horizontal="center" vertical="center" wrapText="1"/>
      <protection locked="0"/>
    </xf>
    <xf numFmtId="0" fontId="57" fillId="45" borderId="12" xfId="0" applyFont="1" applyFill="1" applyBorder="1" applyAlignment="1" applyProtection="1">
      <alignment horizontal="center" vertical="center" wrapText="1"/>
      <protection locked="0"/>
    </xf>
    <xf numFmtId="0" fontId="9" fillId="45" borderId="12" xfId="0" applyFont="1" applyFill="1" applyBorder="1" applyAlignment="1" applyProtection="1">
      <alignment horizontal="center" vertical="center" wrapText="1"/>
      <protection hidden="1"/>
    </xf>
    <xf numFmtId="0" fontId="0" fillId="45" borderId="21" xfId="0" applyFill="1" applyBorder="1" applyAlignment="1" applyProtection="1">
      <alignment horizontal="center" vertical="center"/>
      <protection hidden="1"/>
    </xf>
    <xf numFmtId="0" fontId="57" fillId="45" borderId="36" xfId="0" applyFont="1" applyFill="1" applyBorder="1" applyAlignment="1" applyProtection="1">
      <alignment horizontal="center" vertical="center" wrapText="1"/>
      <protection locked="0"/>
    </xf>
    <xf numFmtId="0" fontId="57" fillId="45" borderId="12" xfId="0" applyFont="1" applyFill="1" applyBorder="1" applyAlignment="1" applyProtection="1">
      <alignment horizontal="center" vertical="center"/>
      <protection locked="0"/>
    </xf>
    <xf numFmtId="0" fontId="57" fillId="45" borderId="21" xfId="0" applyFont="1" applyFill="1" applyBorder="1" applyAlignment="1" applyProtection="1">
      <alignment horizontal="left" vertical="center" wrapText="1"/>
      <protection locked="0"/>
    </xf>
    <xf numFmtId="0" fontId="57" fillId="45" borderId="33" xfId="0" applyFont="1" applyFill="1" applyBorder="1" applyAlignment="1" applyProtection="1">
      <alignment horizontal="center" vertical="center"/>
      <protection locked="0"/>
    </xf>
    <xf numFmtId="0" fontId="2" fillId="45" borderId="12" xfId="0" applyFont="1" applyFill="1" applyBorder="1" applyAlignment="1" applyProtection="1">
      <alignment horizontal="left" vertical="center" wrapText="1"/>
      <protection locked="0"/>
    </xf>
    <xf numFmtId="0" fontId="4" fillId="33" borderId="4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5" fillId="38" borderId="43"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33" borderId="44"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40" borderId="47" xfId="0" applyFont="1" applyFill="1" applyBorder="1" applyAlignment="1" applyProtection="1">
      <alignment horizontal="center" vertical="center" wrapText="1"/>
      <protection/>
    </xf>
    <xf numFmtId="0" fontId="4" fillId="40" borderId="24"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5" fillId="42" borderId="43" xfId="0" applyFont="1" applyFill="1" applyBorder="1" applyAlignment="1" applyProtection="1">
      <alignment horizontal="center" vertical="center" wrapText="1"/>
      <protection/>
    </xf>
    <xf numFmtId="0" fontId="5" fillId="42" borderId="16" xfId="0" applyFont="1" applyFill="1" applyBorder="1" applyAlignment="1" applyProtection="1">
      <alignment horizontal="center" vertical="center" wrapText="1"/>
      <protection/>
    </xf>
    <xf numFmtId="0" fontId="5" fillId="43" borderId="43" xfId="0" applyFont="1" applyFill="1" applyBorder="1" applyAlignment="1" applyProtection="1">
      <alignment horizontal="center" vertical="center" wrapText="1"/>
      <protection/>
    </xf>
    <xf numFmtId="0" fontId="5" fillId="43" borderId="16"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4" fillId="39" borderId="48" xfId="0" applyFont="1" applyFill="1" applyBorder="1" applyAlignment="1" applyProtection="1">
      <alignment horizontal="center" vertical="center" wrapText="1"/>
      <protection/>
    </xf>
    <xf numFmtId="0" fontId="4" fillId="39" borderId="18" xfId="0" applyFont="1" applyFill="1" applyBorder="1" applyAlignment="1" applyProtection="1">
      <alignment horizontal="center" vertical="center" wrapText="1"/>
      <protection/>
    </xf>
    <xf numFmtId="0" fontId="4" fillId="41" borderId="48" xfId="0" applyFont="1" applyFill="1" applyBorder="1" applyAlignment="1" applyProtection="1">
      <alignment horizontal="center" vertical="center" wrapText="1"/>
      <protection/>
    </xf>
    <xf numFmtId="0" fontId="4" fillId="41" borderId="18" xfId="0" applyFont="1" applyFill="1" applyBorder="1" applyAlignment="1" applyProtection="1">
      <alignment horizontal="center" vertical="center" wrapText="1"/>
      <protection/>
    </xf>
    <xf numFmtId="0" fontId="4" fillId="44" borderId="45" xfId="0" applyFont="1" applyFill="1" applyBorder="1" applyAlignment="1" applyProtection="1">
      <alignment horizontal="center" vertical="center" wrapText="1"/>
      <protection/>
    </xf>
    <xf numFmtId="0" fontId="4" fillId="44" borderId="48" xfId="0" applyFont="1" applyFill="1" applyBorder="1" applyAlignment="1" applyProtection="1">
      <alignment horizontal="center" vertical="center" wrapText="1"/>
      <protection/>
    </xf>
    <xf numFmtId="0" fontId="4" fillId="44" borderId="18" xfId="0" applyFont="1" applyFill="1" applyBorder="1" applyAlignment="1" applyProtection="1">
      <alignment horizontal="center" vertical="center" wrapText="1"/>
      <protection/>
    </xf>
    <xf numFmtId="0" fontId="4" fillId="41" borderId="32" xfId="0" applyFont="1" applyFill="1" applyBorder="1" applyAlignment="1" applyProtection="1">
      <alignment horizontal="center" vertical="center" wrapText="1"/>
      <protection/>
    </xf>
    <xf numFmtId="0" fontId="4" fillId="41" borderId="33" xfId="0" applyFont="1" applyFill="1" applyBorder="1" applyAlignment="1" applyProtection="1">
      <alignment horizontal="center" vertical="center" wrapText="1"/>
      <protection/>
    </xf>
    <xf numFmtId="0" fontId="5" fillId="36" borderId="43"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3" fillId="0" borderId="49" xfId="0" applyFont="1" applyBorder="1" applyAlignment="1" applyProtection="1">
      <alignment vertical="center" wrapText="1"/>
      <protection/>
    </xf>
    <xf numFmtId="0" fontId="4" fillId="39" borderId="50" xfId="0" applyFont="1" applyFill="1" applyBorder="1" applyAlignment="1" applyProtection="1">
      <alignment horizontal="center" vertical="center" wrapText="1"/>
      <protection/>
    </xf>
    <xf numFmtId="0" fontId="4" fillId="39" borderId="51" xfId="0" applyFont="1" applyFill="1" applyBorder="1" applyAlignment="1" applyProtection="1">
      <alignment horizontal="center" vertical="center" wrapText="1"/>
      <protection/>
    </xf>
    <xf numFmtId="0" fontId="4" fillId="39" borderId="52" xfId="0" applyFont="1" applyFill="1" applyBorder="1" applyAlignment="1" applyProtection="1">
      <alignment horizontal="center" vertical="center" wrapText="1"/>
      <protection/>
    </xf>
    <xf numFmtId="0" fontId="4" fillId="40" borderId="53" xfId="0" applyFont="1" applyFill="1" applyBorder="1" applyAlignment="1" applyProtection="1">
      <alignment horizontal="center" vertical="center" wrapText="1"/>
      <protection/>
    </xf>
    <xf numFmtId="0" fontId="4" fillId="40" borderId="54" xfId="0" applyFont="1" applyFill="1" applyBorder="1" applyAlignment="1" applyProtection="1">
      <alignment horizontal="center" vertical="center" wrapText="1"/>
      <protection/>
    </xf>
    <xf numFmtId="0" fontId="4" fillId="40" borderId="55" xfId="0" applyFont="1" applyFill="1" applyBorder="1" applyAlignment="1" applyProtection="1">
      <alignment horizontal="center" vertical="center" wrapText="1"/>
      <protection/>
    </xf>
    <xf numFmtId="0" fontId="4" fillId="40" borderId="56" xfId="0" applyFont="1" applyFill="1" applyBorder="1" applyAlignment="1" applyProtection="1">
      <alignment horizontal="center" vertical="center" wrapText="1"/>
      <protection/>
    </xf>
    <xf numFmtId="0" fontId="4" fillId="40" borderId="0" xfId="0" applyFont="1" applyFill="1" applyBorder="1" applyAlignment="1" applyProtection="1">
      <alignment horizontal="center" vertical="center" wrapText="1"/>
      <protection/>
    </xf>
    <xf numFmtId="0" fontId="4" fillId="40" borderId="57" xfId="0" applyFont="1" applyFill="1" applyBorder="1" applyAlignment="1" applyProtection="1">
      <alignment horizontal="center" vertical="center" wrapText="1"/>
      <protection/>
    </xf>
    <xf numFmtId="0" fontId="5" fillId="42" borderId="14"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4" fillId="44" borderId="33" xfId="0" applyFont="1" applyFill="1" applyBorder="1" applyAlignment="1" applyProtection="1">
      <alignment horizontal="center" vertical="center" wrapText="1"/>
      <protection/>
    </xf>
    <xf numFmtId="0" fontId="4" fillId="44" borderId="58" xfId="0" applyFont="1" applyFill="1" applyBorder="1" applyAlignment="1" applyProtection="1">
      <alignment horizontal="center" vertical="center" wrapText="1"/>
      <protection/>
    </xf>
    <xf numFmtId="0" fontId="56" fillId="0" borderId="59" xfId="0" applyFont="1" applyFill="1" applyBorder="1" applyAlignment="1">
      <alignment horizontal="center"/>
    </xf>
    <xf numFmtId="0" fontId="56" fillId="0" borderId="60" xfId="0" applyFont="1" applyFill="1" applyBorder="1" applyAlignment="1">
      <alignment horizontal="center"/>
    </xf>
    <xf numFmtId="0" fontId="66" fillId="0" borderId="61" xfId="0" applyFont="1" applyFill="1" applyBorder="1" applyAlignment="1">
      <alignment horizontal="center"/>
    </xf>
    <xf numFmtId="0" fontId="66" fillId="0" borderId="62" xfId="0" applyFont="1" applyFill="1" applyBorder="1" applyAlignment="1">
      <alignment horizontal="center"/>
    </xf>
    <xf numFmtId="0" fontId="67" fillId="0" borderId="0" xfId="0" applyNumberFormat="1" applyFont="1" applyBorder="1" applyAlignment="1" applyProtection="1">
      <alignment horizontal="center" wrapText="1"/>
      <protection locked="0"/>
    </xf>
    <xf numFmtId="0" fontId="67" fillId="0" borderId="0" xfId="0" applyNumberFormat="1" applyFont="1" applyBorder="1" applyAlignment="1" applyProtection="1">
      <alignment horizontal="center"/>
      <protection locked="0"/>
    </xf>
    <xf numFmtId="0" fontId="7" fillId="46" borderId="30" xfId="0" applyNumberFormat="1" applyFont="1" applyFill="1" applyBorder="1" applyAlignment="1" applyProtection="1">
      <alignment horizontal="center" vertical="center" wrapText="1"/>
      <protection locked="0"/>
    </xf>
    <xf numFmtId="0" fontId="7" fillId="46" borderId="39" xfId="0" applyNumberFormat="1" applyFont="1" applyFill="1" applyBorder="1" applyAlignment="1" applyProtection="1">
      <alignment horizontal="center" vertical="center" wrapText="1"/>
      <protection locked="0"/>
    </xf>
    <xf numFmtId="0" fontId="7" fillId="46" borderId="63" xfId="0" applyNumberFormat="1" applyFont="1" applyFill="1" applyBorder="1" applyAlignment="1" applyProtection="1">
      <alignment horizontal="center" vertical="center" wrapText="1"/>
      <protection locked="0"/>
    </xf>
    <xf numFmtId="0" fontId="7" fillId="46" borderId="64" xfId="0" applyNumberFormat="1" applyFont="1" applyFill="1" applyBorder="1" applyAlignment="1" applyProtection="1">
      <alignment horizontal="center" vertical="center" wrapText="1"/>
      <protection locked="0"/>
    </xf>
    <xf numFmtId="0" fontId="7" fillId="46" borderId="12" xfId="0" applyNumberFormat="1" applyFont="1" applyFill="1" applyBorder="1" applyAlignment="1" applyProtection="1">
      <alignment horizontal="center" vertical="center" wrapText="1"/>
      <protection locked="0"/>
    </xf>
    <xf numFmtId="0" fontId="7" fillId="46" borderId="38" xfId="0" applyNumberFormat="1" applyFont="1" applyFill="1" applyBorder="1" applyAlignment="1" applyProtection="1">
      <alignment horizontal="center" vertical="center" wrapText="1"/>
      <protection locked="0"/>
    </xf>
    <xf numFmtId="0" fontId="7" fillId="46" borderId="65" xfId="0" applyNumberFormat="1" applyFont="1" applyFill="1" applyBorder="1" applyAlignment="1" applyProtection="1">
      <alignment horizontal="center" vertical="center" wrapText="1"/>
      <protection locked="0"/>
    </xf>
    <xf numFmtId="0" fontId="7" fillId="46" borderId="66" xfId="0" applyNumberFormat="1" applyFont="1" applyFill="1" applyBorder="1" applyAlignment="1" applyProtection="1">
      <alignment horizontal="center" vertical="center" wrapText="1"/>
      <protection locked="0"/>
    </xf>
    <xf numFmtId="0" fontId="7" fillId="46" borderId="67" xfId="0" applyNumberFormat="1" applyFont="1" applyFill="1" applyBorder="1" applyAlignment="1" applyProtection="1">
      <alignment horizontal="center" vertical="center" wrapText="1"/>
      <protection locked="0"/>
    </xf>
    <xf numFmtId="0" fontId="7" fillId="46" borderId="68" xfId="0" applyNumberFormat="1" applyFont="1" applyFill="1" applyBorder="1" applyAlignment="1" applyProtection="1">
      <alignment horizontal="center" vertical="center" wrapText="1"/>
      <protection locked="0"/>
    </xf>
    <xf numFmtId="0" fontId="7" fillId="47" borderId="69" xfId="0" applyNumberFormat="1" applyFont="1" applyFill="1" applyBorder="1" applyAlignment="1" applyProtection="1">
      <alignment horizontal="center" vertical="center"/>
      <protection locked="0"/>
    </xf>
    <xf numFmtId="0" fontId="7" fillId="47" borderId="70" xfId="0" applyNumberFormat="1" applyFont="1" applyFill="1" applyBorder="1" applyAlignment="1" applyProtection="1">
      <alignment horizontal="center" vertical="center"/>
      <protection locked="0"/>
    </xf>
    <xf numFmtId="0" fontId="8" fillId="0" borderId="71" xfId="0" applyNumberFormat="1" applyFont="1" applyFill="1" applyBorder="1" applyAlignment="1" applyProtection="1">
      <alignment horizontal="center" vertical="center" textRotation="90" wrapText="1"/>
      <protection locked="0"/>
    </xf>
    <xf numFmtId="0" fontId="8" fillId="0" borderId="72" xfId="0" applyNumberFormat="1" applyFont="1" applyFill="1" applyBorder="1" applyAlignment="1" applyProtection="1">
      <alignment horizontal="center" vertical="center" textRotation="90" wrapText="1"/>
      <protection locked="0"/>
    </xf>
    <xf numFmtId="0" fontId="8" fillId="48" borderId="73" xfId="0" applyNumberFormat="1" applyFont="1" applyFill="1" applyBorder="1" applyAlignment="1" applyProtection="1">
      <alignment horizontal="center" vertical="center"/>
      <protection locked="0"/>
    </xf>
    <xf numFmtId="0" fontId="8" fillId="48" borderId="74" xfId="0" applyNumberFormat="1" applyFont="1" applyFill="1" applyBorder="1" applyAlignment="1" applyProtection="1">
      <alignment horizontal="center" vertical="center"/>
      <protection locked="0"/>
    </xf>
    <xf numFmtId="0" fontId="8" fillId="48" borderId="75" xfId="0" applyNumberFormat="1" applyFont="1" applyFill="1" applyBorder="1" applyAlignment="1" applyProtection="1">
      <alignment horizontal="center" vertical="center"/>
      <protection locked="0"/>
    </xf>
    <xf numFmtId="0" fontId="7" fillId="49" borderId="33" xfId="0" applyNumberFormat="1" applyFont="1" applyFill="1" applyBorder="1" applyAlignment="1" applyProtection="1">
      <alignment horizontal="center" vertical="center"/>
      <protection locked="0"/>
    </xf>
    <xf numFmtId="0" fontId="7" fillId="49" borderId="76" xfId="0" applyNumberFormat="1" applyFont="1" applyFill="1" applyBorder="1" applyAlignment="1" applyProtection="1">
      <alignment horizontal="center" vertical="center"/>
      <protection locked="0"/>
    </xf>
    <xf numFmtId="0" fontId="7" fillId="46" borderId="77" xfId="0" applyNumberFormat="1" applyFont="1" applyFill="1" applyBorder="1" applyAlignment="1" applyProtection="1">
      <alignment horizontal="center" vertical="center" wrapText="1"/>
      <protection locked="0"/>
    </xf>
    <xf numFmtId="0" fontId="7" fillId="46" borderId="78" xfId="0" applyNumberFormat="1" applyFont="1" applyFill="1" applyBorder="1" applyAlignment="1" applyProtection="1">
      <alignment horizontal="center" vertical="center" wrapText="1"/>
      <protection locked="0"/>
    </xf>
    <xf numFmtId="0" fontId="8" fillId="0" borderId="79" xfId="0" applyNumberFormat="1" applyFont="1" applyBorder="1" applyAlignment="1" applyProtection="1">
      <alignment horizontal="center" vertical="center" wrapText="1"/>
      <protection locked="0"/>
    </xf>
    <xf numFmtId="0" fontId="8" fillId="0" borderId="58" xfId="0" applyNumberFormat="1" applyFont="1" applyBorder="1" applyAlignment="1" applyProtection="1">
      <alignment horizontal="center" vertical="center" wrapText="1"/>
      <protection locked="0"/>
    </xf>
    <xf numFmtId="0" fontId="9" fillId="0" borderId="80" xfId="0" applyNumberFormat="1" applyFont="1" applyBorder="1" applyAlignment="1" applyProtection="1">
      <alignment horizontal="center"/>
      <protection locked="0"/>
    </xf>
    <xf numFmtId="0" fontId="9" fillId="0" borderId="81" xfId="0" applyNumberFormat="1" applyFont="1" applyBorder="1" applyAlignment="1" applyProtection="1">
      <alignment horizontal="center"/>
      <protection locked="0"/>
    </xf>
    <xf numFmtId="0" fontId="8" fillId="48" borderId="53" xfId="0" applyNumberFormat="1" applyFont="1" applyFill="1" applyBorder="1" applyAlignment="1" applyProtection="1">
      <alignment horizontal="center" vertical="center"/>
      <protection locked="0"/>
    </xf>
    <xf numFmtId="0" fontId="8" fillId="48" borderId="54" xfId="0" applyNumberFormat="1" applyFont="1" applyFill="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0" fillId="0" borderId="12" xfId="0" applyNumberFormat="1" applyBorder="1" applyAlignment="1" applyProtection="1">
      <alignment horizontal="center" wrapText="1"/>
      <protection locked="0"/>
    </xf>
    <xf numFmtId="0" fontId="0" fillId="0" borderId="12" xfId="0" applyNumberFormat="1" applyBorder="1" applyAlignment="1" applyProtection="1">
      <alignment horizontal="center"/>
      <protection locked="0"/>
    </xf>
    <xf numFmtId="0" fontId="12" fillId="0" borderId="12" xfId="0" applyNumberFormat="1" applyFont="1" applyBorder="1" applyAlignment="1" applyProtection="1">
      <alignment horizontal="left" vertical="center"/>
      <protection locked="0"/>
    </xf>
    <xf numFmtId="0" fontId="11" fillId="0" borderId="12" xfId="0" applyNumberFormat="1" applyFont="1" applyBorder="1" applyAlignment="1" applyProtection="1">
      <alignment horizontal="center" vertical="center"/>
      <protection locked="0"/>
    </xf>
    <xf numFmtId="0" fontId="7" fillId="48" borderId="82" xfId="0" applyNumberFormat="1" applyFont="1" applyFill="1" applyBorder="1" applyAlignment="1" applyProtection="1">
      <alignment horizontal="center" vertical="center"/>
      <protection locked="0"/>
    </xf>
    <xf numFmtId="0" fontId="7" fillId="48" borderId="83" xfId="0" applyNumberFormat="1" applyFont="1" applyFill="1" applyBorder="1" applyAlignment="1" applyProtection="1">
      <alignment horizontal="center" vertical="center"/>
      <protection locked="0"/>
    </xf>
    <xf numFmtId="0" fontId="8" fillId="48" borderId="84" xfId="0" applyNumberFormat="1" applyFont="1" applyFill="1" applyBorder="1" applyAlignment="1" applyProtection="1">
      <alignment horizontal="center" vertical="center"/>
      <protection locked="0"/>
    </xf>
    <xf numFmtId="0" fontId="8" fillId="48" borderId="85" xfId="0" applyNumberFormat="1" applyFont="1" applyFill="1" applyBorder="1" applyAlignment="1" applyProtection="1">
      <alignment horizontal="center" vertical="center"/>
      <protection locked="0"/>
    </xf>
    <xf numFmtId="0" fontId="8" fillId="48" borderId="86" xfId="0" applyNumberFormat="1" applyFont="1" applyFill="1" applyBorder="1" applyAlignment="1" applyProtection="1">
      <alignment horizontal="center" vertical="center"/>
      <protection locked="0"/>
    </xf>
    <xf numFmtId="0" fontId="7" fillId="46" borderId="87" xfId="0" applyNumberFormat="1" applyFont="1" applyFill="1" applyBorder="1" applyAlignment="1" applyProtection="1">
      <alignment horizontal="center" vertical="center" wrapText="1"/>
      <protection locked="0"/>
    </xf>
    <xf numFmtId="0" fontId="4" fillId="0" borderId="38" xfId="0" applyNumberFormat="1" applyFont="1" applyBorder="1" applyAlignment="1" applyProtection="1">
      <alignment horizontal="left" vertical="center"/>
      <protection locked="0"/>
    </xf>
    <xf numFmtId="0" fontId="4" fillId="0" borderId="25" xfId="0" applyNumberFormat="1" applyFont="1" applyBorder="1" applyAlignment="1" applyProtection="1">
      <alignment horizontal="left" vertical="center"/>
      <protection locked="0"/>
    </xf>
    <xf numFmtId="0" fontId="0" fillId="0" borderId="0" xfId="0" applyNumberFormat="1" applyAlignment="1" applyProtection="1">
      <alignment horizontal="center"/>
      <protection locked="0"/>
    </xf>
    <xf numFmtId="14" fontId="11" fillId="0" borderId="12" xfId="0" applyNumberFormat="1" applyFont="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4">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2</xdr:row>
      <xdr:rowOff>171450</xdr:rowOff>
    </xdr:from>
    <xdr:to>
      <xdr:col>2</xdr:col>
      <xdr:colOff>1400175</xdr:colOff>
      <xdr:row>7</xdr:row>
      <xdr:rowOff>28575</xdr:rowOff>
    </xdr:to>
    <xdr:pic>
      <xdr:nvPicPr>
        <xdr:cNvPr id="1" name="Imagen 2"/>
        <xdr:cNvPicPr preferRelativeResize="1">
          <a:picLocks noChangeAspect="1"/>
        </xdr:cNvPicPr>
      </xdr:nvPicPr>
      <xdr:blipFill>
        <a:blip r:embed="rId1"/>
        <a:stretch>
          <a:fillRect/>
        </a:stretch>
      </xdr:blipFill>
      <xdr:spPr>
        <a:xfrm>
          <a:off x="1866900" y="533400"/>
          <a:ext cx="733425" cy="771525"/>
        </a:xfrm>
        <a:prstGeom prst="rect">
          <a:avLst/>
        </a:prstGeom>
        <a:noFill/>
        <a:ln w="9525" cmpd="sng">
          <a:noFill/>
        </a:ln>
      </xdr:spPr>
    </xdr:pic>
    <xdr:clientData/>
  </xdr:twoCellAnchor>
  <xdr:twoCellAnchor>
    <xdr:from>
      <xdr:col>0</xdr:col>
      <xdr:colOff>619125</xdr:colOff>
      <xdr:row>6</xdr:row>
      <xdr:rowOff>0</xdr:rowOff>
    </xdr:from>
    <xdr:to>
      <xdr:col>3</xdr:col>
      <xdr:colOff>1314450</xdr:colOff>
      <xdr:row>9</xdr:row>
      <xdr:rowOff>28575</xdr:rowOff>
    </xdr:to>
    <xdr:sp>
      <xdr:nvSpPr>
        <xdr:cNvPr id="2" name="CuadroTexto 1"/>
        <xdr:cNvSpPr txBox="1">
          <a:spLocks noChangeArrowheads="1"/>
        </xdr:cNvSpPr>
      </xdr:nvSpPr>
      <xdr:spPr>
        <a:xfrm>
          <a:off x="619125" y="1095375"/>
          <a:ext cx="3467100" cy="571500"/>
        </a:xfrm>
        <a:prstGeom prst="rect">
          <a:avLst/>
        </a:prstGeom>
        <a:noFill/>
        <a:ln w="9525" cmpd="sng">
          <a:noFill/>
        </a:ln>
      </xdr:spPr>
      <xdr:txBody>
        <a:bodyPr vertOverflow="clip" wrap="square"/>
        <a:p>
          <a:pPr algn="l">
            <a:defRPr/>
          </a:pPr>
          <a:r>
            <a:rPr lang="en-US" cap="none" sz="3200" b="1" i="0" u="none" baseline="0">
              <a:solidFill>
                <a:srgbClr val="000000"/>
              </a:solidFill>
            </a:rPr>
            <a:t>Gobernación de Santander</a:t>
          </a:r>
        </a:p>
      </xdr:txBody>
    </xdr:sp>
    <xdr:clientData/>
  </xdr:twoCellAnchor>
  <xdr:twoCellAnchor>
    <xdr:from>
      <xdr:col>0</xdr:col>
      <xdr:colOff>838200</xdr:colOff>
      <xdr:row>0</xdr:row>
      <xdr:rowOff>114300</xdr:rowOff>
    </xdr:from>
    <xdr:to>
      <xdr:col>3</xdr:col>
      <xdr:colOff>1533525</xdr:colOff>
      <xdr:row>3</xdr:row>
      <xdr:rowOff>133350</xdr:rowOff>
    </xdr:to>
    <xdr:sp>
      <xdr:nvSpPr>
        <xdr:cNvPr id="3" name="CuadroTexto 4"/>
        <xdr:cNvSpPr txBox="1">
          <a:spLocks noChangeArrowheads="1"/>
        </xdr:cNvSpPr>
      </xdr:nvSpPr>
      <xdr:spPr>
        <a:xfrm>
          <a:off x="838200" y="114300"/>
          <a:ext cx="3467100" cy="561975"/>
        </a:xfrm>
        <a:prstGeom prst="rect">
          <a:avLst/>
        </a:prstGeom>
        <a:noFill/>
        <a:ln w="9525" cmpd="sng">
          <a:noFill/>
        </a:ln>
      </xdr:spPr>
      <xdr:txBody>
        <a:bodyPr vertOverflow="clip" wrap="square"/>
        <a:p>
          <a:pPr algn="l">
            <a:defRPr/>
          </a:pPr>
          <a:r>
            <a:rPr lang="en-US" cap="none" sz="3200" b="1" i="0" u="none" baseline="0">
              <a:solidFill>
                <a:srgbClr val="000000"/>
              </a:solidFill>
            </a:rPr>
            <a:t>República de Colombia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figueroa\Downloads\es-sig-rg-15_formato_mapa_de_riesgos_v4%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a.jcerdana\Downloads\mapa_de_riesgos_-_planificacion_estrategica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BABILIDAD"/>
      <sheetName val="IMPACTO"/>
      <sheetName val="MATRIZ DE CALIFICACIÓN"/>
      <sheetName val="ZONA DE RIESGO"/>
      <sheetName val="AP-SIG-RG-15"/>
      <sheetName val="Informe de compatibilidad"/>
    </sheetNames>
    <sheetDataSet>
      <sheetData sheetId="3">
        <row r="5">
          <cell r="B5" t="str">
            <v>1B</v>
          </cell>
          <cell r="C5" t="str">
            <v> BAJO</v>
          </cell>
        </row>
        <row r="6">
          <cell r="B6" t="str">
            <v>2B</v>
          </cell>
          <cell r="C6" t="str">
            <v> BAJO</v>
          </cell>
        </row>
        <row r="7">
          <cell r="B7" t="str">
            <v>3B</v>
          </cell>
          <cell r="C7" t="str">
            <v>BAJO</v>
          </cell>
        </row>
        <row r="8">
          <cell r="B8" t="str">
            <v>4B</v>
          </cell>
          <cell r="C8" t="str">
            <v>BAJO</v>
          </cell>
        </row>
        <row r="9">
          <cell r="B9" t="str">
            <v>3M</v>
          </cell>
          <cell r="C9" t="str">
            <v> MODERADO</v>
          </cell>
        </row>
        <row r="10">
          <cell r="B10" t="str">
            <v>4M</v>
          </cell>
          <cell r="C10" t="str">
            <v>MODERADO</v>
          </cell>
        </row>
        <row r="11">
          <cell r="B11" t="str">
            <v>6M</v>
          </cell>
          <cell r="C11" t="str">
            <v>MODERADO</v>
          </cell>
        </row>
        <row r="12">
          <cell r="B12" t="str">
            <v>4A</v>
          </cell>
          <cell r="C12" t="str">
            <v>ALTO</v>
          </cell>
        </row>
        <row r="13">
          <cell r="B13" t="str">
            <v>5A</v>
          </cell>
          <cell r="C13" t="str">
            <v>ALTO</v>
          </cell>
        </row>
        <row r="14">
          <cell r="B14" t="str">
            <v>8A</v>
          </cell>
          <cell r="C14" t="str">
            <v>ALTO</v>
          </cell>
        </row>
        <row r="15">
          <cell r="B15" t="str">
            <v>10A</v>
          </cell>
          <cell r="C15" t="str">
            <v>ALTO</v>
          </cell>
        </row>
        <row r="16">
          <cell r="B16" t="str">
            <v>9A</v>
          </cell>
          <cell r="C16" t="str">
            <v>ALTO</v>
          </cell>
        </row>
        <row r="17">
          <cell r="B17" t="str">
            <v>12A</v>
          </cell>
          <cell r="C17" t="str">
            <v>ALTO</v>
          </cell>
        </row>
        <row r="18">
          <cell r="B18" t="str">
            <v>10E</v>
          </cell>
          <cell r="C18" t="str">
            <v>EXTREMO</v>
          </cell>
        </row>
        <row r="19">
          <cell r="B19" t="str">
            <v>12E</v>
          </cell>
          <cell r="C19" t="str">
            <v>EXTREMO</v>
          </cell>
        </row>
        <row r="20">
          <cell r="B20" t="str">
            <v>15E</v>
          </cell>
          <cell r="C20" t="str">
            <v>EXTREMO</v>
          </cell>
        </row>
        <row r="21">
          <cell r="B21" t="str">
            <v>16E</v>
          </cell>
          <cell r="C21" t="str">
            <v>EXTREMO</v>
          </cell>
        </row>
        <row r="22">
          <cell r="B22" t="str">
            <v>20E</v>
          </cell>
          <cell r="C22" t="str">
            <v>EXTREMO</v>
          </cell>
        </row>
        <row r="23">
          <cell r="B23" t="str">
            <v>25E</v>
          </cell>
          <cell r="C23" t="str">
            <v>EXTREMO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BABILIDAD"/>
      <sheetName val="IMPACTO"/>
      <sheetName val="MATRIZ DE CALIFICACIÓN"/>
      <sheetName val="ZONA DE RIESGO"/>
      <sheetName val="AP-SIG-RG-15"/>
    </sheetNames>
    <sheetDataSet>
      <sheetData sheetId="3">
        <row r="5">
          <cell r="B5" t="str">
            <v>1B</v>
          </cell>
          <cell r="C5" t="str">
            <v> BAJO</v>
          </cell>
        </row>
        <row r="6">
          <cell r="B6" t="str">
            <v>2B</v>
          </cell>
          <cell r="C6" t="str">
            <v> BAJO</v>
          </cell>
        </row>
        <row r="7">
          <cell r="B7" t="str">
            <v>3B</v>
          </cell>
          <cell r="C7" t="str">
            <v>BAJO</v>
          </cell>
        </row>
        <row r="8">
          <cell r="B8" t="str">
            <v>4B</v>
          </cell>
          <cell r="C8" t="str">
            <v>BAJO</v>
          </cell>
        </row>
        <row r="9">
          <cell r="B9" t="str">
            <v>3M</v>
          </cell>
          <cell r="C9" t="str">
            <v> MODERADO</v>
          </cell>
        </row>
        <row r="10">
          <cell r="B10" t="str">
            <v>4M</v>
          </cell>
          <cell r="C10" t="str">
            <v>MODERADO</v>
          </cell>
        </row>
        <row r="11">
          <cell r="B11" t="str">
            <v>6M</v>
          </cell>
          <cell r="C11" t="str">
            <v>MODERADO</v>
          </cell>
        </row>
        <row r="12">
          <cell r="B12" t="str">
            <v>4A</v>
          </cell>
          <cell r="C12" t="str">
            <v>ALTO</v>
          </cell>
        </row>
        <row r="13">
          <cell r="B13" t="str">
            <v>5A</v>
          </cell>
          <cell r="C13" t="str">
            <v>ALTO</v>
          </cell>
        </row>
        <row r="14">
          <cell r="B14" t="str">
            <v>8A</v>
          </cell>
          <cell r="C14" t="str">
            <v>ALTO</v>
          </cell>
        </row>
        <row r="15">
          <cell r="B15" t="str">
            <v>10A</v>
          </cell>
          <cell r="C15" t="str">
            <v>ALTO</v>
          </cell>
        </row>
        <row r="16">
          <cell r="B16" t="str">
            <v>9A</v>
          </cell>
          <cell r="C16" t="str">
            <v>ALTO</v>
          </cell>
        </row>
        <row r="17">
          <cell r="B17" t="str">
            <v>12A</v>
          </cell>
          <cell r="C17" t="str">
            <v>ALTO</v>
          </cell>
        </row>
        <row r="18">
          <cell r="B18" t="str">
            <v>10E</v>
          </cell>
          <cell r="C18" t="str">
            <v>EXTREMO</v>
          </cell>
        </row>
        <row r="19">
          <cell r="B19" t="str">
            <v>12E</v>
          </cell>
          <cell r="C19" t="str">
            <v>EXTREMO</v>
          </cell>
        </row>
        <row r="20">
          <cell r="B20" t="str">
            <v>15E</v>
          </cell>
          <cell r="C20" t="str">
            <v>EXTREMO</v>
          </cell>
        </row>
        <row r="21">
          <cell r="B21" t="str">
            <v>16E</v>
          </cell>
          <cell r="C21" t="str">
            <v>EXTREMO</v>
          </cell>
        </row>
        <row r="22">
          <cell r="B22" t="str">
            <v>20E</v>
          </cell>
          <cell r="C22" t="str">
            <v>EXTREMO</v>
          </cell>
        </row>
        <row r="23">
          <cell r="B23" t="str">
            <v>25E</v>
          </cell>
          <cell r="C23" t="str">
            <v>EXTREMO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B2:E9"/>
  <sheetViews>
    <sheetView zoomScalePageLayoutView="0" workbookViewId="0" topLeftCell="A1">
      <selection activeCell="C8" sqref="C8"/>
    </sheetView>
  </sheetViews>
  <sheetFormatPr defaultColWidth="11.00390625" defaultRowHeight="14.25"/>
  <cols>
    <col min="2" max="2" width="15.375" style="0" customWidth="1"/>
    <col min="3" max="3" width="16.375" style="0" customWidth="1"/>
    <col min="4" max="4" width="27.375" style="0" customWidth="1"/>
    <col min="5" max="5" width="28.25390625" style="0" customWidth="1"/>
  </cols>
  <sheetData>
    <row r="1" ht="15" thickBot="1"/>
    <row r="2" spans="2:5" ht="16.5" thickBot="1">
      <c r="B2" s="146" t="s">
        <v>0</v>
      </c>
      <c r="C2" s="147"/>
      <c r="D2" s="147"/>
      <c r="E2" s="148"/>
    </row>
    <row r="3" spans="2:5" ht="16.5" thickBot="1">
      <c r="B3" s="146" t="s">
        <v>1</v>
      </c>
      <c r="C3" s="147"/>
      <c r="D3" s="147"/>
      <c r="E3" s="148"/>
    </row>
    <row r="4" spans="2:5" ht="16.5" thickBot="1">
      <c r="B4" s="1" t="s">
        <v>2</v>
      </c>
      <c r="C4" s="2" t="s">
        <v>3</v>
      </c>
      <c r="D4" s="2" t="s">
        <v>4</v>
      </c>
      <c r="E4" s="2" t="s">
        <v>5</v>
      </c>
    </row>
    <row r="5" spans="2:5" ht="30.75" thickBot="1">
      <c r="B5" s="3">
        <v>1</v>
      </c>
      <c r="C5" s="4" t="s">
        <v>6</v>
      </c>
      <c r="D5" s="5" t="s">
        <v>7</v>
      </c>
      <c r="E5" s="5" t="s">
        <v>8</v>
      </c>
    </row>
    <row r="6" spans="2:5" ht="30.75" thickBot="1">
      <c r="B6" s="6">
        <v>2</v>
      </c>
      <c r="C6" s="7" t="s">
        <v>9</v>
      </c>
      <c r="D6" s="8" t="s">
        <v>10</v>
      </c>
      <c r="E6" s="8" t="s">
        <v>11</v>
      </c>
    </row>
    <row r="7" spans="2:5" ht="30.75" thickBot="1">
      <c r="B7" s="3">
        <v>3</v>
      </c>
      <c r="C7" s="4" t="s">
        <v>12</v>
      </c>
      <c r="D7" s="5" t="s">
        <v>13</v>
      </c>
      <c r="E7" s="5" t="s">
        <v>14</v>
      </c>
    </row>
    <row r="8" spans="2:5" ht="30.75" thickBot="1">
      <c r="B8" s="3">
        <v>4</v>
      </c>
      <c r="C8" s="4" t="s">
        <v>15</v>
      </c>
      <c r="D8" s="5" t="s">
        <v>16</v>
      </c>
      <c r="E8" s="5" t="s">
        <v>17</v>
      </c>
    </row>
    <row r="9" spans="2:5" ht="30.75" thickBot="1">
      <c r="B9" s="3">
        <v>5</v>
      </c>
      <c r="C9" s="4" t="s">
        <v>18</v>
      </c>
      <c r="D9" s="5" t="s">
        <v>19</v>
      </c>
      <c r="E9" s="5" t="s">
        <v>20</v>
      </c>
    </row>
  </sheetData>
  <sheetProtection password="A943" sheet="1"/>
  <mergeCells count="2">
    <mergeCell ref="B2:E2"/>
    <mergeCell ref="B3:E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2"/>
  <dimension ref="B2:D9"/>
  <sheetViews>
    <sheetView zoomScalePageLayoutView="0" workbookViewId="0" topLeftCell="A1">
      <selection activeCell="C8" sqref="C8"/>
    </sheetView>
  </sheetViews>
  <sheetFormatPr defaultColWidth="11.00390625" defaultRowHeight="14.25"/>
  <cols>
    <col min="3" max="3" width="15.375" style="0" customWidth="1"/>
    <col min="4" max="4" width="52.375" style="0" customWidth="1"/>
  </cols>
  <sheetData>
    <row r="1" ht="15" thickBot="1"/>
    <row r="2" spans="2:4" ht="31.5" customHeight="1" thickBot="1">
      <c r="B2" s="146" t="s">
        <v>21</v>
      </c>
      <c r="C2" s="147"/>
      <c r="D2" s="148"/>
    </row>
    <row r="3" spans="2:4" ht="16.5" thickBot="1">
      <c r="B3" s="146" t="s">
        <v>22</v>
      </c>
      <c r="C3" s="147"/>
      <c r="D3" s="148"/>
    </row>
    <row r="4" spans="2:4" ht="16.5" thickBot="1">
      <c r="B4" s="1" t="s">
        <v>2</v>
      </c>
      <c r="C4" s="2" t="s">
        <v>3</v>
      </c>
      <c r="D4" s="2" t="s">
        <v>4</v>
      </c>
    </row>
    <row r="5" spans="2:4" ht="30.75" thickBot="1">
      <c r="B5" s="3">
        <v>1</v>
      </c>
      <c r="C5" s="4" t="s">
        <v>23</v>
      </c>
      <c r="D5" s="4" t="s">
        <v>24</v>
      </c>
    </row>
    <row r="6" spans="2:4" ht="30.75" thickBot="1">
      <c r="B6" s="9">
        <v>2</v>
      </c>
      <c r="C6" s="10" t="s">
        <v>25</v>
      </c>
      <c r="D6" s="10" t="s">
        <v>26</v>
      </c>
    </row>
    <row r="7" spans="2:4" ht="30.75" thickBot="1">
      <c r="B7" s="3">
        <v>3</v>
      </c>
      <c r="C7" s="4" t="s">
        <v>27</v>
      </c>
      <c r="D7" s="4" t="s">
        <v>28</v>
      </c>
    </row>
    <row r="8" spans="2:4" ht="30.75" thickBot="1">
      <c r="B8" s="3">
        <v>4</v>
      </c>
      <c r="C8" s="4" t="s">
        <v>29</v>
      </c>
      <c r="D8" s="4" t="s">
        <v>30</v>
      </c>
    </row>
    <row r="9" spans="2:4" ht="30.75" thickBot="1">
      <c r="B9" s="3">
        <v>5</v>
      </c>
      <c r="C9" s="4" t="s">
        <v>31</v>
      </c>
      <c r="D9" s="4" t="s">
        <v>32</v>
      </c>
    </row>
  </sheetData>
  <sheetProtection password="A943" sheet="1"/>
  <mergeCells count="2">
    <mergeCell ref="B2:D2"/>
    <mergeCell ref="B3: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B2:P19"/>
  <sheetViews>
    <sheetView view="pageBreakPreview" zoomScale="60" zoomScalePageLayoutView="0" workbookViewId="0" topLeftCell="A1">
      <selection activeCell="T12" sqref="T12"/>
    </sheetView>
  </sheetViews>
  <sheetFormatPr defaultColWidth="11.00390625" defaultRowHeight="14.25"/>
  <cols>
    <col min="1" max="1" width="11.00390625" style="19" customWidth="1"/>
    <col min="2" max="2" width="16.625" style="19" bestFit="1" customWidth="1"/>
    <col min="3" max="3" width="17.875" style="19" customWidth="1"/>
    <col min="4" max="4" width="20.625" style="19" customWidth="1"/>
    <col min="5" max="5" width="18.25390625" style="19" customWidth="1"/>
    <col min="6" max="6" width="11.00390625" style="19" customWidth="1"/>
    <col min="7" max="7" width="18.75390625" style="19" customWidth="1"/>
    <col min="8" max="9" width="11.00390625" style="19" customWidth="1"/>
    <col min="10" max="10" width="0" style="19" hidden="1" customWidth="1"/>
    <col min="11" max="11" width="12.875" style="19" customWidth="1"/>
    <col min="12" max="12" width="17.375" style="19" bestFit="1" customWidth="1"/>
    <col min="13" max="13" width="8.625" style="19" bestFit="1" customWidth="1"/>
    <col min="14" max="14" width="14.875" style="19" customWidth="1"/>
    <col min="15" max="15" width="12.375" style="19" customWidth="1"/>
    <col min="16" max="16" width="17.875" style="19" customWidth="1"/>
    <col min="17" max="16384" width="11.00390625" style="19" customWidth="1"/>
  </cols>
  <sheetData>
    <row r="1" ht="15" thickBot="1"/>
    <row r="2" spans="2:16" ht="16.5" customHeight="1" thickBot="1">
      <c r="B2" s="155" t="s">
        <v>33</v>
      </c>
      <c r="C2" s="156"/>
      <c r="D2" s="156"/>
      <c r="E2" s="156"/>
      <c r="F2" s="156"/>
      <c r="G2" s="157"/>
      <c r="H2" s="20"/>
      <c r="I2" s="182" t="s">
        <v>34</v>
      </c>
      <c r="J2" s="183"/>
      <c r="K2" s="184"/>
      <c r="L2" s="167" t="s">
        <v>35</v>
      </c>
      <c r="M2" s="167"/>
      <c r="N2" s="167"/>
      <c r="O2" s="167"/>
      <c r="P2" s="168"/>
    </row>
    <row r="3" spans="2:16" ht="32.25" thickBot="1">
      <c r="B3" s="158" t="s">
        <v>34</v>
      </c>
      <c r="C3" s="179" t="s">
        <v>35</v>
      </c>
      <c r="D3" s="180"/>
      <c r="E3" s="180"/>
      <c r="F3" s="180"/>
      <c r="G3" s="181"/>
      <c r="H3" s="21"/>
      <c r="I3" s="185"/>
      <c r="J3" s="186"/>
      <c r="K3" s="187"/>
      <c r="L3" s="22" t="s">
        <v>95</v>
      </c>
      <c r="M3" s="23" t="s">
        <v>36</v>
      </c>
      <c r="N3" s="23" t="s">
        <v>37</v>
      </c>
      <c r="O3" s="23" t="s">
        <v>38</v>
      </c>
      <c r="P3" s="23" t="s">
        <v>39</v>
      </c>
    </row>
    <row r="4" spans="2:16" ht="16.5" customHeight="1" thickBot="1">
      <c r="B4" s="159"/>
      <c r="C4" s="49" t="s">
        <v>110</v>
      </c>
      <c r="D4" s="22" t="s">
        <v>36</v>
      </c>
      <c r="E4" s="22" t="s">
        <v>37</v>
      </c>
      <c r="F4" s="22" t="s">
        <v>38</v>
      </c>
      <c r="G4" s="22" t="s">
        <v>39</v>
      </c>
      <c r="H4" s="178"/>
      <c r="I4" s="185"/>
      <c r="J4" s="186"/>
      <c r="K4" s="187"/>
      <c r="L4" s="24">
        <v>-1</v>
      </c>
      <c r="M4" s="24">
        <v>-2</v>
      </c>
      <c r="N4" s="24">
        <v>-3</v>
      </c>
      <c r="O4" s="24">
        <v>-4</v>
      </c>
      <c r="P4" s="24">
        <v>-5</v>
      </c>
    </row>
    <row r="5" spans="2:16" ht="16.5" thickBot="1">
      <c r="B5" s="160"/>
      <c r="C5" s="50">
        <v>1</v>
      </c>
      <c r="D5" s="24">
        <v>2</v>
      </c>
      <c r="E5" s="24">
        <v>3</v>
      </c>
      <c r="F5" s="24">
        <v>4</v>
      </c>
      <c r="G5" s="24">
        <v>5</v>
      </c>
      <c r="H5" s="178"/>
      <c r="I5" s="185"/>
      <c r="J5" s="186"/>
      <c r="K5" s="187"/>
      <c r="L5" s="169" t="s">
        <v>96</v>
      </c>
      <c r="M5" s="170"/>
      <c r="N5" s="171" t="s">
        <v>97</v>
      </c>
      <c r="O5" s="172"/>
      <c r="P5" s="173"/>
    </row>
    <row r="6" spans="2:16" ht="16.5" hidden="1" thickBot="1">
      <c r="B6" s="25"/>
      <c r="C6" s="24"/>
      <c r="D6" s="24"/>
      <c r="E6" s="24"/>
      <c r="F6" s="24"/>
      <c r="G6" s="24"/>
      <c r="H6" s="20"/>
      <c r="I6" s="185"/>
      <c r="J6" s="186"/>
      <c r="K6" s="187"/>
      <c r="L6" s="26"/>
      <c r="M6" s="27"/>
      <c r="N6" s="171"/>
      <c r="O6" s="172"/>
      <c r="P6" s="173"/>
    </row>
    <row r="7" spans="2:16" ht="16.5" thickBot="1">
      <c r="B7" s="28" t="s">
        <v>59</v>
      </c>
      <c r="C7" s="29" t="s">
        <v>40</v>
      </c>
      <c r="D7" s="29" t="s">
        <v>41</v>
      </c>
      <c r="E7" s="30" t="s">
        <v>42</v>
      </c>
      <c r="F7" s="31" t="s">
        <v>43</v>
      </c>
      <c r="G7" s="31" t="s">
        <v>44</v>
      </c>
      <c r="H7" s="32"/>
      <c r="I7" s="174" t="s">
        <v>98</v>
      </c>
      <c r="J7" s="33">
        <v>1</v>
      </c>
      <c r="K7" s="34" t="s">
        <v>6</v>
      </c>
      <c r="L7" s="165" t="s">
        <v>40</v>
      </c>
      <c r="M7" s="176" t="s">
        <v>41</v>
      </c>
      <c r="N7" s="161" t="s">
        <v>42</v>
      </c>
      <c r="O7" s="163" t="s">
        <v>43</v>
      </c>
      <c r="P7" s="163" t="s">
        <v>44</v>
      </c>
    </row>
    <row r="8" spans="2:16" ht="16.5" thickBot="1">
      <c r="B8" s="28" t="s">
        <v>60</v>
      </c>
      <c r="C8" s="29" t="s">
        <v>41</v>
      </c>
      <c r="D8" s="29" t="s">
        <v>45</v>
      </c>
      <c r="E8" s="30" t="s">
        <v>46</v>
      </c>
      <c r="F8" s="31" t="s">
        <v>47</v>
      </c>
      <c r="G8" s="35" t="s">
        <v>48</v>
      </c>
      <c r="H8" s="32"/>
      <c r="I8" s="175"/>
      <c r="J8" s="36"/>
      <c r="K8" s="37">
        <v>1</v>
      </c>
      <c r="L8" s="166"/>
      <c r="M8" s="177"/>
      <c r="N8" s="162"/>
      <c r="O8" s="164"/>
      <c r="P8" s="164"/>
    </row>
    <row r="9" spans="2:16" ht="32.25" thickBot="1">
      <c r="B9" s="28" t="s">
        <v>61</v>
      </c>
      <c r="C9" s="29" t="s">
        <v>49</v>
      </c>
      <c r="D9" s="30" t="s">
        <v>46</v>
      </c>
      <c r="E9" s="31" t="s">
        <v>50</v>
      </c>
      <c r="F9" s="35" t="s">
        <v>51</v>
      </c>
      <c r="G9" s="35" t="s">
        <v>52</v>
      </c>
      <c r="H9" s="32"/>
      <c r="I9" s="175"/>
      <c r="J9" s="38">
        <v>2</v>
      </c>
      <c r="K9" s="37" t="s">
        <v>99</v>
      </c>
      <c r="L9" s="29" t="s">
        <v>41</v>
      </c>
      <c r="M9" s="29" t="s">
        <v>45</v>
      </c>
      <c r="N9" s="30" t="s">
        <v>46</v>
      </c>
      <c r="O9" s="31" t="s">
        <v>47</v>
      </c>
      <c r="P9" s="35" t="s">
        <v>48</v>
      </c>
    </row>
    <row r="10" spans="2:16" ht="16.5" thickBot="1">
      <c r="B10" s="28" t="s">
        <v>62</v>
      </c>
      <c r="C10" s="30" t="s">
        <v>53</v>
      </c>
      <c r="D10" s="31" t="s">
        <v>47</v>
      </c>
      <c r="E10" s="31" t="s">
        <v>54</v>
      </c>
      <c r="F10" s="35" t="s">
        <v>55</v>
      </c>
      <c r="G10" s="35" t="s">
        <v>56</v>
      </c>
      <c r="H10" s="32"/>
      <c r="I10" s="190" t="s">
        <v>101</v>
      </c>
      <c r="J10" s="39">
        <v>3</v>
      </c>
      <c r="K10" s="37" t="s">
        <v>12</v>
      </c>
      <c r="L10" s="165" t="s">
        <v>49</v>
      </c>
      <c r="M10" s="161" t="s">
        <v>46</v>
      </c>
      <c r="N10" s="163" t="s">
        <v>50</v>
      </c>
      <c r="O10" s="149" t="s">
        <v>51</v>
      </c>
      <c r="P10" s="149" t="s">
        <v>52</v>
      </c>
    </row>
    <row r="11" spans="2:16" ht="16.5" thickBot="1">
      <c r="B11" s="28" t="s">
        <v>63</v>
      </c>
      <c r="C11" s="31" t="s">
        <v>44</v>
      </c>
      <c r="D11" s="31" t="s">
        <v>57</v>
      </c>
      <c r="E11" s="35" t="s">
        <v>52</v>
      </c>
      <c r="F11" s="35" t="s">
        <v>56</v>
      </c>
      <c r="G11" s="35" t="s">
        <v>58</v>
      </c>
      <c r="H11" s="32"/>
      <c r="I11" s="190"/>
      <c r="J11" s="39"/>
      <c r="K11" s="37">
        <v>3</v>
      </c>
      <c r="L11" s="166"/>
      <c r="M11" s="162"/>
      <c r="N11" s="164"/>
      <c r="O11" s="150"/>
      <c r="P11" s="150"/>
    </row>
    <row r="12" spans="9:16" ht="15.75">
      <c r="I12" s="190"/>
      <c r="J12" s="39">
        <v>4</v>
      </c>
      <c r="K12" s="37" t="s">
        <v>15</v>
      </c>
      <c r="L12" s="188" t="s">
        <v>53</v>
      </c>
      <c r="M12" s="163" t="s">
        <v>47</v>
      </c>
      <c r="N12" s="163" t="s">
        <v>54</v>
      </c>
      <c r="O12" s="149" t="s">
        <v>55</v>
      </c>
      <c r="P12" s="149" t="s">
        <v>56</v>
      </c>
    </row>
    <row r="13" spans="9:16" ht="16.5" thickBot="1">
      <c r="I13" s="190"/>
      <c r="J13" s="39"/>
      <c r="K13" s="37">
        <v>4</v>
      </c>
      <c r="L13" s="189"/>
      <c r="M13" s="164"/>
      <c r="N13" s="164"/>
      <c r="O13" s="150"/>
      <c r="P13" s="150"/>
    </row>
    <row r="14" spans="2:16" ht="32.25" customHeight="1" thickBot="1">
      <c r="B14" s="153" t="s">
        <v>81</v>
      </c>
      <c r="C14" s="154"/>
      <c r="D14" s="154"/>
      <c r="E14" s="154"/>
      <c r="I14" s="191"/>
      <c r="J14" s="40">
        <v>5</v>
      </c>
      <c r="K14" s="41" t="s">
        <v>100</v>
      </c>
      <c r="L14" s="31" t="s">
        <v>44</v>
      </c>
      <c r="M14" s="31" t="s">
        <v>57</v>
      </c>
      <c r="N14" s="35" t="s">
        <v>52</v>
      </c>
      <c r="O14" s="35" t="s">
        <v>56</v>
      </c>
      <c r="P14" s="35" t="s">
        <v>58</v>
      </c>
    </row>
    <row r="15" spans="2:5" ht="16.5" thickBot="1">
      <c r="B15" s="42" t="s">
        <v>82</v>
      </c>
      <c r="C15" s="43" t="s">
        <v>83</v>
      </c>
      <c r="D15" s="153" t="s">
        <v>4</v>
      </c>
      <c r="E15" s="154"/>
    </row>
    <row r="16" spans="2:5" ht="45.75" customHeight="1" thickBot="1">
      <c r="B16" s="44" t="s">
        <v>84</v>
      </c>
      <c r="C16" s="45" t="s">
        <v>85</v>
      </c>
      <c r="D16" s="151" t="s">
        <v>86</v>
      </c>
      <c r="E16" s="152"/>
    </row>
    <row r="17" spans="2:5" ht="45.75" customHeight="1" thickBot="1">
      <c r="B17" s="44" t="s">
        <v>37</v>
      </c>
      <c r="C17" s="46" t="s">
        <v>87</v>
      </c>
      <c r="D17" s="151" t="s">
        <v>88</v>
      </c>
      <c r="E17" s="152"/>
    </row>
    <row r="18" spans="2:5" ht="60.75" customHeight="1" thickBot="1">
      <c r="B18" s="44" t="s">
        <v>89</v>
      </c>
      <c r="C18" s="47" t="s">
        <v>90</v>
      </c>
      <c r="D18" s="151" t="s">
        <v>91</v>
      </c>
      <c r="E18" s="152"/>
    </row>
    <row r="19" spans="2:5" ht="60.75" customHeight="1" thickBot="1">
      <c r="B19" s="44" t="s">
        <v>92</v>
      </c>
      <c r="C19" s="48" t="s">
        <v>93</v>
      </c>
      <c r="D19" s="151" t="s">
        <v>94</v>
      </c>
      <c r="E19" s="152"/>
    </row>
  </sheetData>
  <sheetProtection password="A943" sheet="1"/>
  <mergeCells count="32">
    <mergeCell ref="H4:H5"/>
    <mergeCell ref="C3:G3"/>
    <mergeCell ref="I2:K6"/>
    <mergeCell ref="N6:P6"/>
    <mergeCell ref="L12:L13"/>
    <mergeCell ref="M12:M13"/>
    <mergeCell ref="N12:N13"/>
    <mergeCell ref="O12:O13"/>
    <mergeCell ref="I10:I14"/>
    <mergeCell ref="P7:P8"/>
    <mergeCell ref="L2:P2"/>
    <mergeCell ref="L5:M5"/>
    <mergeCell ref="N5:P5"/>
    <mergeCell ref="I7:I9"/>
    <mergeCell ref="L7:L8"/>
    <mergeCell ref="M7:M8"/>
    <mergeCell ref="B2:G2"/>
    <mergeCell ref="B3:B5"/>
    <mergeCell ref="D16:E16"/>
    <mergeCell ref="D17:E17"/>
    <mergeCell ref="N7:N8"/>
    <mergeCell ref="O7:O8"/>
    <mergeCell ref="L10:L11"/>
    <mergeCell ref="M10:M11"/>
    <mergeCell ref="D15:E15"/>
    <mergeCell ref="N10:N11"/>
    <mergeCell ref="P12:P13"/>
    <mergeCell ref="D19:E19"/>
    <mergeCell ref="B14:E14"/>
    <mergeCell ref="O10:O11"/>
    <mergeCell ref="P10:P11"/>
    <mergeCell ref="D18:E18"/>
  </mergeCells>
  <printOptions/>
  <pageMargins left="0.7" right="0.7" top="0.75" bottom="0.75" header="0.3" footer="0.3"/>
  <pageSetup horizontalDpi="600" verticalDpi="600" orientation="landscape" scale="51" r:id="rId1"/>
</worksheet>
</file>

<file path=xl/worksheets/sheet4.xml><?xml version="1.0" encoding="utf-8"?>
<worksheet xmlns="http://schemas.openxmlformats.org/spreadsheetml/2006/main" xmlns:r="http://schemas.openxmlformats.org/officeDocument/2006/relationships">
  <sheetPr codeName="Hoja5"/>
  <dimension ref="B2:C23"/>
  <sheetViews>
    <sheetView zoomScalePageLayoutView="0" workbookViewId="0" topLeftCell="A1">
      <selection activeCell="B3" sqref="B3:C23"/>
    </sheetView>
  </sheetViews>
  <sheetFormatPr defaultColWidth="11.00390625" defaultRowHeight="14.25"/>
  <cols>
    <col min="3" max="3" width="23.125" style="0" customWidth="1"/>
  </cols>
  <sheetData>
    <row r="2" spans="2:3" ht="14.25">
      <c r="B2" s="11"/>
      <c r="C2" s="11"/>
    </row>
    <row r="3" spans="2:3" ht="18.75">
      <c r="B3" s="194" t="s">
        <v>109</v>
      </c>
      <c r="C3" s="195"/>
    </row>
    <row r="4" spans="2:3" ht="15">
      <c r="B4" s="192"/>
      <c r="C4" s="193"/>
    </row>
    <row r="5" spans="2:3" ht="14.25">
      <c r="B5" s="16" t="s">
        <v>40</v>
      </c>
      <c r="C5" s="13" t="s">
        <v>102</v>
      </c>
    </row>
    <row r="6" spans="2:3" ht="14.25">
      <c r="B6" s="16" t="s">
        <v>41</v>
      </c>
      <c r="C6" s="13" t="s">
        <v>102</v>
      </c>
    </row>
    <row r="7" spans="2:3" ht="14.25">
      <c r="B7" s="16" t="s">
        <v>49</v>
      </c>
      <c r="C7" s="13" t="s">
        <v>103</v>
      </c>
    </row>
    <row r="8" spans="2:3" ht="14.25">
      <c r="B8" s="17" t="s">
        <v>45</v>
      </c>
      <c r="C8" s="13" t="s">
        <v>103</v>
      </c>
    </row>
    <row r="9" spans="2:3" ht="14.25">
      <c r="B9" s="17" t="s">
        <v>42</v>
      </c>
      <c r="C9" s="12" t="s">
        <v>104</v>
      </c>
    </row>
    <row r="10" spans="2:3" ht="14.25">
      <c r="B10" s="17" t="s">
        <v>53</v>
      </c>
      <c r="C10" s="12" t="s">
        <v>37</v>
      </c>
    </row>
    <row r="11" spans="2:3" ht="14.25">
      <c r="B11" s="17" t="s">
        <v>46</v>
      </c>
      <c r="C11" s="12" t="s">
        <v>37</v>
      </c>
    </row>
    <row r="12" spans="2:3" ht="14.25">
      <c r="B12" s="17" t="s">
        <v>43</v>
      </c>
      <c r="C12" s="14" t="s">
        <v>105</v>
      </c>
    </row>
    <row r="13" spans="2:3" ht="14.25">
      <c r="B13" s="17" t="s">
        <v>44</v>
      </c>
      <c r="C13" s="14" t="s">
        <v>105</v>
      </c>
    </row>
    <row r="14" spans="2:3" ht="14.25">
      <c r="B14" s="17" t="s">
        <v>47</v>
      </c>
      <c r="C14" s="14" t="s">
        <v>105</v>
      </c>
    </row>
    <row r="15" spans="2:3" ht="14.25">
      <c r="B15" s="17" t="s">
        <v>57</v>
      </c>
      <c r="C15" s="14" t="s">
        <v>105</v>
      </c>
    </row>
    <row r="16" spans="2:3" ht="14.25">
      <c r="B16" s="17" t="s">
        <v>50</v>
      </c>
      <c r="C16" s="14" t="s">
        <v>105</v>
      </c>
    </row>
    <row r="17" spans="2:3" ht="14.25">
      <c r="B17" s="17" t="s">
        <v>54</v>
      </c>
      <c r="C17" s="14" t="s">
        <v>105</v>
      </c>
    </row>
    <row r="18" spans="2:3" ht="14.25">
      <c r="B18" s="18" t="s">
        <v>48</v>
      </c>
      <c r="C18" s="15" t="s">
        <v>106</v>
      </c>
    </row>
    <row r="19" spans="2:3" ht="14.25">
      <c r="B19" s="18" t="s">
        <v>51</v>
      </c>
      <c r="C19" s="15" t="s">
        <v>106</v>
      </c>
    </row>
    <row r="20" spans="2:3" ht="14.25">
      <c r="B20" s="18" t="s">
        <v>52</v>
      </c>
      <c r="C20" s="15" t="s">
        <v>106</v>
      </c>
    </row>
    <row r="21" spans="2:3" ht="14.25">
      <c r="B21" s="18" t="s">
        <v>55</v>
      </c>
      <c r="C21" s="15" t="s">
        <v>106</v>
      </c>
    </row>
    <row r="22" spans="2:3" ht="14.25">
      <c r="B22" s="18" t="s">
        <v>56</v>
      </c>
      <c r="C22" s="15" t="s">
        <v>106</v>
      </c>
    </row>
    <row r="23" spans="2:3" ht="14.25">
      <c r="B23" s="18" t="s">
        <v>58</v>
      </c>
      <c r="C23" s="15" t="s">
        <v>106</v>
      </c>
    </row>
  </sheetData>
  <sheetProtection password="D94C" sheet="1"/>
  <mergeCells count="2">
    <mergeCell ref="B4:C4"/>
    <mergeCell ref="B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4">
    <tabColor indexed="55"/>
  </sheetPr>
  <dimension ref="A2:Y39"/>
  <sheetViews>
    <sheetView showGridLines="0" tabSelected="1" view="pageBreakPreview" zoomScale="70" zoomScaleNormal="40" zoomScaleSheetLayoutView="70" workbookViewId="0" topLeftCell="D1">
      <selection activeCell="P2" sqref="P2:P3"/>
    </sheetView>
  </sheetViews>
  <sheetFormatPr defaultColWidth="11.00390625" defaultRowHeight="14.25"/>
  <cols>
    <col min="1" max="1" width="11.625" style="51" customWidth="1"/>
    <col min="2" max="2" width="4.125" style="51" customWidth="1"/>
    <col min="3" max="3" width="20.625" style="51" customWidth="1"/>
    <col min="4" max="4" width="24.875" style="51" customWidth="1"/>
    <col min="5" max="5" width="24.625" style="51" customWidth="1"/>
    <col min="6" max="6" width="18.75390625" style="51" customWidth="1"/>
    <col min="7" max="7" width="15.875" style="51" customWidth="1"/>
    <col min="8" max="9" width="5.00390625" style="51" customWidth="1"/>
    <col min="10" max="10" width="9.25390625" style="51" bestFit="1" customWidth="1"/>
    <col min="11" max="11" width="16.50390625" style="51" customWidth="1"/>
    <col min="12" max="12" width="17.625" style="51" customWidth="1"/>
    <col min="13" max="13" width="16.25390625" style="51" customWidth="1"/>
    <col min="14" max="14" width="15.875" style="51" customWidth="1"/>
    <col min="15" max="15" width="27.75390625" style="51" customWidth="1"/>
    <col min="16" max="16" width="26.375" style="51" customWidth="1"/>
    <col min="17" max="17" width="1.875" style="52" customWidth="1"/>
    <col min="18" max="42" width="11.00390625" style="52" customWidth="1"/>
    <col min="43" max="16384" width="11.00390625" style="51" customWidth="1"/>
  </cols>
  <sheetData>
    <row r="2" spans="1:16" ht="14.25">
      <c r="A2" s="226"/>
      <c r="B2" s="227"/>
      <c r="C2" s="227"/>
      <c r="D2" s="227"/>
      <c r="E2" s="225" t="s">
        <v>121</v>
      </c>
      <c r="F2" s="225"/>
      <c r="G2" s="225"/>
      <c r="H2" s="225"/>
      <c r="I2" s="225"/>
      <c r="J2" s="225"/>
      <c r="K2" s="225"/>
      <c r="L2" s="225"/>
      <c r="M2" s="225"/>
      <c r="N2" s="225"/>
      <c r="O2" s="228" t="s">
        <v>115</v>
      </c>
      <c r="P2" s="229" t="s">
        <v>116</v>
      </c>
    </row>
    <row r="3" spans="1:16" ht="14.25">
      <c r="A3" s="227"/>
      <c r="B3" s="227"/>
      <c r="C3" s="227"/>
      <c r="D3" s="227"/>
      <c r="E3" s="225"/>
      <c r="F3" s="225"/>
      <c r="G3" s="225"/>
      <c r="H3" s="225"/>
      <c r="I3" s="225"/>
      <c r="J3" s="225"/>
      <c r="K3" s="225"/>
      <c r="L3" s="225"/>
      <c r="M3" s="225"/>
      <c r="N3" s="225"/>
      <c r="O3" s="228"/>
      <c r="P3" s="229"/>
    </row>
    <row r="4" spans="1:16" ht="14.25">
      <c r="A4" s="227"/>
      <c r="B4" s="227"/>
      <c r="C4" s="227"/>
      <c r="D4" s="227"/>
      <c r="E4" s="225"/>
      <c r="F4" s="225"/>
      <c r="G4" s="225"/>
      <c r="H4" s="225"/>
      <c r="I4" s="225"/>
      <c r="J4" s="225"/>
      <c r="K4" s="225"/>
      <c r="L4" s="225"/>
      <c r="M4" s="225"/>
      <c r="N4" s="225"/>
      <c r="O4" s="228" t="s">
        <v>118</v>
      </c>
      <c r="P4" s="229">
        <v>4</v>
      </c>
    </row>
    <row r="5" spans="1:16" ht="15" customHeight="1">
      <c r="A5" s="227"/>
      <c r="B5" s="227"/>
      <c r="C5" s="227"/>
      <c r="D5" s="227"/>
      <c r="E5" s="225"/>
      <c r="F5" s="225"/>
      <c r="G5" s="225"/>
      <c r="H5" s="225"/>
      <c r="I5" s="225"/>
      <c r="J5" s="225"/>
      <c r="K5" s="225"/>
      <c r="L5" s="225"/>
      <c r="M5" s="225"/>
      <c r="N5" s="225"/>
      <c r="O5" s="228"/>
      <c r="P5" s="229"/>
    </row>
    <row r="6" spans="1:16" ht="14.25" customHeight="1">
      <c r="A6" s="227"/>
      <c r="B6" s="227"/>
      <c r="C6" s="227"/>
      <c r="D6" s="227"/>
      <c r="E6" s="225"/>
      <c r="F6" s="225"/>
      <c r="G6" s="225"/>
      <c r="H6" s="225"/>
      <c r="I6" s="225"/>
      <c r="J6" s="225"/>
      <c r="K6" s="225"/>
      <c r="L6" s="225"/>
      <c r="M6" s="225"/>
      <c r="N6" s="225"/>
      <c r="O6" s="236" t="s">
        <v>119</v>
      </c>
      <c r="P6" s="239">
        <v>42871</v>
      </c>
    </row>
    <row r="7" spans="1:16" ht="14.25" customHeight="1">
      <c r="A7" s="227"/>
      <c r="B7" s="227"/>
      <c r="C7" s="227"/>
      <c r="D7" s="227"/>
      <c r="E7" s="225"/>
      <c r="F7" s="225"/>
      <c r="G7" s="225"/>
      <c r="H7" s="225"/>
      <c r="I7" s="225"/>
      <c r="J7" s="225"/>
      <c r="K7" s="225"/>
      <c r="L7" s="225"/>
      <c r="M7" s="225"/>
      <c r="N7" s="225"/>
      <c r="O7" s="237"/>
      <c r="P7" s="229"/>
    </row>
    <row r="8" spans="1:16" ht="14.25">
      <c r="A8" s="227"/>
      <c r="B8" s="227"/>
      <c r="C8" s="227"/>
      <c r="D8" s="227"/>
      <c r="E8" s="225"/>
      <c r="F8" s="225"/>
      <c r="G8" s="225"/>
      <c r="H8" s="225"/>
      <c r="I8" s="225"/>
      <c r="J8" s="225"/>
      <c r="K8" s="225"/>
      <c r="L8" s="225"/>
      <c r="M8" s="225"/>
      <c r="N8" s="225"/>
      <c r="O8" s="228" t="s">
        <v>120</v>
      </c>
      <c r="P8" s="229" t="s">
        <v>117</v>
      </c>
    </row>
    <row r="9" spans="1:16" ht="14.25">
      <c r="A9" s="227"/>
      <c r="B9" s="227"/>
      <c r="C9" s="227"/>
      <c r="D9" s="227"/>
      <c r="E9" s="225"/>
      <c r="F9" s="225"/>
      <c r="G9" s="225"/>
      <c r="H9" s="225"/>
      <c r="I9" s="225"/>
      <c r="J9" s="225"/>
      <c r="K9" s="225"/>
      <c r="L9" s="225"/>
      <c r="M9" s="225"/>
      <c r="N9" s="225"/>
      <c r="O9" s="228"/>
      <c r="P9" s="229"/>
    </row>
    <row r="10" ht="14.25">
      <c r="O10" s="238"/>
    </row>
    <row r="11" spans="3:15" ht="14.25">
      <c r="C11" s="221" t="s">
        <v>204</v>
      </c>
      <c r="D11" s="222"/>
      <c r="O11" s="238"/>
    </row>
    <row r="12" spans="1:16" ht="15" thickBot="1">
      <c r="A12" s="53"/>
      <c r="B12" s="53"/>
      <c r="C12" s="53"/>
      <c r="D12" s="53"/>
      <c r="E12" s="53"/>
      <c r="F12" s="53"/>
      <c r="G12" s="53"/>
      <c r="J12" s="53"/>
      <c r="K12" s="53"/>
      <c r="M12" s="53"/>
      <c r="N12" s="53"/>
      <c r="O12" s="53"/>
      <c r="P12" s="54"/>
    </row>
    <row r="13" spans="1:24" ht="19.5" customHeight="1" thickBot="1">
      <c r="A13" s="230" t="s">
        <v>64</v>
      </c>
      <c r="B13" s="223" t="s">
        <v>65</v>
      </c>
      <c r="C13" s="224"/>
      <c r="D13" s="224"/>
      <c r="E13" s="224"/>
      <c r="F13" s="224"/>
      <c r="G13" s="224"/>
      <c r="H13" s="232" t="s">
        <v>66</v>
      </c>
      <c r="I13" s="233"/>
      <c r="J13" s="233"/>
      <c r="K13" s="234"/>
      <c r="L13" s="212" t="s">
        <v>67</v>
      </c>
      <c r="M13" s="213"/>
      <c r="N13" s="213"/>
      <c r="O13" s="213"/>
      <c r="P13" s="214"/>
      <c r="Q13" s="55"/>
      <c r="R13" s="55"/>
      <c r="S13" s="55"/>
      <c r="T13" s="55"/>
      <c r="U13" s="55"/>
      <c r="V13" s="55"/>
      <c r="W13" s="55"/>
      <c r="X13" s="55"/>
    </row>
    <row r="14" spans="1:24" ht="36" customHeight="1" thickBot="1">
      <c r="A14" s="231"/>
      <c r="B14" s="215" t="s">
        <v>68</v>
      </c>
      <c r="C14" s="202" t="s">
        <v>69</v>
      </c>
      <c r="D14" s="202" t="s">
        <v>113</v>
      </c>
      <c r="E14" s="202" t="s">
        <v>114</v>
      </c>
      <c r="F14" s="198" t="s">
        <v>70</v>
      </c>
      <c r="G14" s="199" t="s">
        <v>112</v>
      </c>
      <c r="H14" s="208" t="s">
        <v>71</v>
      </c>
      <c r="I14" s="209"/>
      <c r="J14" s="209"/>
      <c r="K14" s="200" t="s">
        <v>72</v>
      </c>
      <c r="L14" s="217" t="s">
        <v>73</v>
      </c>
      <c r="M14" s="204" t="s">
        <v>74</v>
      </c>
      <c r="N14" s="204" t="s">
        <v>75</v>
      </c>
      <c r="O14" s="206" t="s">
        <v>76</v>
      </c>
      <c r="P14" s="200" t="s">
        <v>77</v>
      </c>
      <c r="Q14" s="56"/>
      <c r="R14" s="56"/>
      <c r="S14" s="56"/>
      <c r="T14" s="56"/>
      <c r="U14" s="57"/>
      <c r="V14" s="55"/>
      <c r="W14" s="55"/>
      <c r="X14" s="55"/>
    </row>
    <row r="15" spans="1:24" ht="39.75" customHeight="1" thickBot="1">
      <c r="A15" s="231"/>
      <c r="B15" s="216"/>
      <c r="C15" s="203"/>
      <c r="D15" s="203"/>
      <c r="E15" s="203"/>
      <c r="F15" s="199"/>
      <c r="G15" s="235"/>
      <c r="H15" s="89" t="s">
        <v>78</v>
      </c>
      <c r="I15" s="86" t="s">
        <v>79</v>
      </c>
      <c r="J15" s="95" t="s">
        <v>80</v>
      </c>
      <c r="K15" s="201"/>
      <c r="L15" s="218"/>
      <c r="M15" s="205"/>
      <c r="N15" s="205"/>
      <c r="O15" s="207"/>
      <c r="P15" s="201"/>
      <c r="Q15" s="56"/>
      <c r="R15" s="56"/>
      <c r="S15" s="56"/>
      <c r="T15" s="56"/>
      <c r="U15" s="57"/>
      <c r="V15" s="55"/>
      <c r="W15" s="55"/>
      <c r="X15" s="55"/>
    </row>
    <row r="16" spans="1:25" ht="144.75" customHeight="1">
      <c r="A16" s="210" t="s">
        <v>111</v>
      </c>
      <c r="B16" s="96">
        <v>1</v>
      </c>
      <c r="C16" s="82" t="s">
        <v>122</v>
      </c>
      <c r="D16" s="100" t="s">
        <v>176</v>
      </c>
      <c r="E16" s="83" t="s">
        <v>123</v>
      </c>
      <c r="F16" s="82" t="s">
        <v>124</v>
      </c>
      <c r="G16" s="87" t="s">
        <v>125</v>
      </c>
      <c r="H16" s="90">
        <v>2</v>
      </c>
      <c r="I16" s="84">
        <v>4</v>
      </c>
      <c r="J16" s="85" t="str">
        <f aca="true" t="shared" si="0" ref="J16:J28">CONCATENATE($Q16&amp;$R16&amp;$S16&amp;$T16&amp;$U16)</f>
        <v>8A</v>
      </c>
      <c r="K16" s="91" t="str">
        <f>VLOOKUP(J16,'ZONA DE RIESGO'!$B$5:$C$23,2,FALSE)</f>
        <v>ALTO</v>
      </c>
      <c r="L16" s="98" t="s">
        <v>142</v>
      </c>
      <c r="M16" s="99" t="s">
        <v>143</v>
      </c>
      <c r="N16" s="100" t="s">
        <v>144</v>
      </c>
      <c r="O16" s="101" t="s">
        <v>184</v>
      </c>
      <c r="P16" s="102" t="s">
        <v>145</v>
      </c>
      <c r="Q16" s="69">
        <f>IF(AND(H16=1,I16=1),'MATRIZ DE CALIFICACIÓN'!C$7,IF(AND(H16=1,I16=2),'MATRIZ DE CALIFICACIÓN'!D$7,IF(AND(H16=1,I16=3),'MATRIZ DE CALIFICACIÓN'!E$7,IF(AND(H16=1,I16=4),'MATRIZ DE CALIFICACIÓN'!F$7,IF(AND(H16=1,I16=5),'MATRIZ DE CALIFICACIÓN'!G$7,"")))))</f>
      </c>
      <c r="R16" s="69" t="str">
        <f>IF(AND(H16=2,I16=1),'MATRIZ DE CALIFICACIÓN'!C$8,IF(AND(H16=2,I16=2),'MATRIZ DE CALIFICACIÓN'!D$8,IF(AND(H16=2,I16=3),'MATRIZ DE CALIFICACIÓN'!E$8,IF(AND(H16=2,I16=4),'MATRIZ DE CALIFICACIÓN'!F$8,IF(AND(H16=2,I16=5),'MATRIZ DE CALIFICACIÓN'!G$8,"")))))</f>
        <v>8A</v>
      </c>
      <c r="S16" s="69">
        <f>IF(AND(H16=3,I16=1),'MATRIZ DE CALIFICACIÓN'!C$9,IF(AND(H16=3,I16=2),'MATRIZ DE CALIFICACIÓN'!D$9,IF(AND(H16=3,I16=3),'MATRIZ DE CALIFICACIÓN'!E$9,IF(AND(H16=3,I16=4),'MATRIZ DE CALIFICACIÓN'!F$9,IF(AND(H16=3,I16=5),'MATRIZ DE CALIFICACIÓN'!G$9,"")))))</f>
      </c>
      <c r="T16" s="69">
        <f>IF(AND(H16=4,I16=1),'MATRIZ DE CALIFICACIÓN'!C$10,IF(AND(H16=4,I16=2),'MATRIZ DE CALIFICACIÓN'!D$10,IF(AND(H16=4,I16=3),'MATRIZ DE CALIFICACIÓN'!E$10,IF(AND(H16=4,I16=4),'MATRIZ DE CALIFICACIÓN'!F$10,IF(AND(H16=4,I16=5),'MATRIZ DE CALIFICACIÓN'!G$10,"")))))</f>
      </c>
      <c r="U16" s="70">
        <f>IF(AND(H16=5,I16=1),'MATRIZ DE CALIFICACIÓN'!C$11,IF(AND(H16=5,I16=2),'MATRIZ DE CALIFICACIÓN'!D$11,IF(AND(H16=5,I16=3),'MATRIZ DE CALIFICACIÓN'!E$11,IF(AND(H16=5,I16=4),'MATRIZ DE CALIFICACIÓN'!F$11,IF(AND(H16=5,I16=5),'MATRIZ DE CALIFICACIÓN'!G$11,"")))))</f>
      </c>
      <c r="V16" s="69" t="b">
        <f>IF(AND(G16="SI"),IF(AND(H16=1),'MATRIZ DE CALIFICACIÓN'!$J$7,IF(AND(H16=2),'MATRIZ DE CALIFICACIÓN'!$J$9,"")))</f>
        <v>0</v>
      </c>
      <c r="W16" s="69" t="b">
        <f>IF(AND(G16="SI"),IF(AND(H16=3),'MATRIZ DE CALIFICACIÓN'!$J$10,IF(AND(H16=4),'MATRIZ DE CALIFICACIÓN'!$J$12,IF(AND(H16=5),'MATRIZ DE CALIFICACIÓN'!$J$14,""))))</f>
        <v>0</v>
      </c>
      <c r="X16" s="69" t="b">
        <f>IF(AND(G16="SI"),IF(AND(I16=1),'MATRIZ DE CALIFICACIÓN'!$J$7,IF(AND(I16=2),'MATRIZ DE CALIFICACIÓN'!$J$9,"")))</f>
        <v>0</v>
      </c>
      <c r="Y16" s="69" t="b">
        <f>IF(AND(G16="SI"),IF(AND(I16=3),'MATRIZ DE CALIFICACIÓN'!$J$10,IF(AND(I16=4),'MATRIZ DE CALIFICACIÓN'!$J$12,IF(AND(I16=5),'MATRIZ DE CALIFICACIÓN'!$J$14,""))))</f>
        <v>0</v>
      </c>
    </row>
    <row r="17" spans="1:25" ht="167.25" customHeight="1" thickBot="1">
      <c r="A17" s="211"/>
      <c r="B17" s="97">
        <v>2</v>
      </c>
      <c r="C17" s="75" t="s">
        <v>126</v>
      </c>
      <c r="D17" s="78" t="s">
        <v>177</v>
      </c>
      <c r="E17" s="76" t="s">
        <v>127</v>
      </c>
      <c r="F17" s="76" t="s">
        <v>183</v>
      </c>
      <c r="G17" s="88" t="s">
        <v>125</v>
      </c>
      <c r="H17" s="92">
        <v>3</v>
      </c>
      <c r="I17" s="77">
        <v>4</v>
      </c>
      <c r="J17" s="68" t="str">
        <f t="shared" si="0"/>
        <v>12E</v>
      </c>
      <c r="K17" s="93" t="str">
        <f>VLOOKUP(J17,'ZONA DE RIESGO'!$B$5:$C$23,2,FALSE)</f>
        <v>EXTREMO</v>
      </c>
      <c r="L17" s="103" t="s">
        <v>142</v>
      </c>
      <c r="M17" s="104" t="s">
        <v>146</v>
      </c>
      <c r="N17" s="105" t="s">
        <v>147</v>
      </c>
      <c r="O17" s="77" t="s">
        <v>197</v>
      </c>
      <c r="P17" s="106" t="s">
        <v>149</v>
      </c>
      <c r="Q17" s="69">
        <f>IF(AND(H17=1,I17=1),'MATRIZ DE CALIFICACIÓN'!C$7,IF(AND(H17=1,I17=2),'MATRIZ DE CALIFICACIÓN'!D$7,IF(AND(H17=1,I17=3),'MATRIZ DE CALIFICACIÓN'!E$7,IF(AND(H17=1,I17=4),'MATRIZ DE CALIFICACIÓN'!F$7,IF(AND(H17=1,I17=5),'MATRIZ DE CALIFICACIÓN'!G$7,"")))))</f>
      </c>
      <c r="R17" s="69">
        <f>IF(AND(H17=2,I17=1),'MATRIZ DE CALIFICACIÓN'!C$8,IF(AND(H17=2,I17=2),'MATRIZ DE CALIFICACIÓN'!D$8,IF(AND(H17=2,I17=3),'MATRIZ DE CALIFICACIÓN'!E$8,IF(AND(H17=2,I17=4),'MATRIZ DE CALIFICACIÓN'!F$8,IF(AND(H17=2,I17=5),'MATRIZ DE CALIFICACIÓN'!G$8,"")))))</f>
      </c>
      <c r="S17" s="69" t="str">
        <f>IF(AND(H17=3,I17=1),'MATRIZ DE CALIFICACIÓN'!C$9,IF(AND(H17=3,I17=2),'MATRIZ DE CALIFICACIÓN'!D$9,IF(AND(H17=3,I17=3),'MATRIZ DE CALIFICACIÓN'!E$9,IF(AND(H17=3,I17=4),'MATRIZ DE CALIFICACIÓN'!F$9,IF(AND(H17=3,I17=5),'MATRIZ DE CALIFICACIÓN'!G$9,"")))))</f>
        <v>12E</v>
      </c>
      <c r="T17" s="69">
        <f>IF(AND(H17=4,I17=1),'MATRIZ DE CALIFICACIÓN'!C$10,IF(AND(H17=4,I17=2),'MATRIZ DE CALIFICACIÓN'!D$10,IF(AND(H17=4,I17=3),'MATRIZ DE CALIFICACIÓN'!E$10,IF(AND(H17=4,I17=4),'MATRIZ DE CALIFICACIÓN'!F$10,IF(AND(H17=4,I17=5),'MATRIZ DE CALIFICACIÓN'!G$10,"")))))</f>
      </c>
      <c r="U17" s="70">
        <f>IF(AND(H17=5,I17=1),'MATRIZ DE CALIFICACIÓN'!C$11,IF(AND(H17=5,I17=2),'MATRIZ DE CALIFICACIÓN'!D$11,IF(AND(H17=5,I17=3),'MATRIZ DE CALIFICACIÓN'!E$11,IF(AND(H17=5,I17=4),'MATRIZ DE CALIFICACIÓN'!F$11,IF(AND(H17=5,I17=5),'MATRIZ DE CALIFICACIÓN'!G$11,"")))))</f>
      </c>
      <c r="V17" s="69" t="b">
        <f>IF(AND(G17="SI"),IF(AND(H17=1),'MATRIZ DE CALIFICACIÓN'!$J$7,IF(AND(H17=2),'MATRIZ DE CALIFICACIÓN'!$J$9,"")))</f>
        <v>0</v>
      </c>
      <c r="W17" s="69" t="b">
        <f>IF(AND(G17="SI"),IF(AND(H17=3),'MATRIZ DE CALIFICACIÓN'!$J$10,IF(AND(H17=4),'MATRIZ DE CALIFICACIÓN'!$J$12,IF(AND(H17=5),'MATRIZ DE CALIFICACIÓN'!$J$14,""))))</f>
        <v>0</v>
      </c>
      <c r="X17" s="69" t="b">
        <f>IF(AND(G17="SI"),IF(AND(I17=1),'MATRIZ DE CALIFICACIÓN'!$J$7,IF(AND(I17=2),'MATRIZ DE CALIFICACIÓN'!$J$9,"")))</f>
        <v>0</v>
      </c>
      <c r="Y17" s="69" t="b">
        <f>IF(AND(G17="SI"),IF(AND(I17=3),'MATRIZ DE CALIFICACIÓN'!$J$10,IF(AND(I17=4),'MATRIZ DE CALIFICACIÓN'!$J$12,IF(AND(I17=5),'MATRIZ DE CALIFICACIÓN'!$J$14,""))))</f>
        <v>0</v>
      </c>
    </row>
    <row r="18" spans="1:25" ht="177.75" customHeight="1">
      <c r="A18" s="211"/>
      <c r="B18" s="96">
        <v>3</v>
      </c>
      <c r="C18" s="75" t="s">
        <v>128</v>
      </c>
      <c r="D18" s="78" t="s">
        <v>178</v>
      </c>
      <c r="E18" s="75" t="s">
        <v>129</v>
      </c>
      <c r="F18" s="78" t="s">
        <v>130</v>
      </c>
      <c r="G18" s="88" t="s">
        <v>131</v>
      </c>
      <c r="H18" s="92">
        <v>1</v>
      </c>
      <c r="I18" s="77">
        <v>3</v>
      </c>
      <c r="J18" s="68" t="str">
        <f t="shared" si="0"/>
        <v>3M</v>
      </c>
      <c r="K18" s="93" t="str">
        <f>VLOOKUP(J18,'ZONA DE RIESGO'!$B$5:$C$23,2,FALSE)</f>
        <v> MODERADO</v>
      </c>
      <c r="L18" s="103" t="s">
        <v>142</v>
      </c>
      <c r="M18" s="108" t="s">
        <v>150</v>
      </c>
      <c r="N18" s="75" t="s">
        <v>151</v>
      </c>
      <c r="O18" s="109" t="s">
        <v>184</v>
      </c>
      <c r="P18" s="107" t="s">
        <v>152</v>
      </c>
      <c r="Q18" s="69" t="str">
        <f>IF(AND(H18=1,I18=1),'MATRIZ DE CALIFICACIÓN'!C$7,IF(AND(H18=1,I18=2),'MATRIZ DE CALIFICACIÓN'!D$7,IF(AND(H18=1,I18=3),'MATRIZ DE CALIFICACIÓN'!E$7,IF(AND(H18=1,I18=4),'MATRIZ DE CALIFICACIÓN'!F$7,IF(AND(H18=1,I18=5),'MATRIZ DE CALIFICACIÓN'!G$7,"")))))</f>
        <v>3M</v>
      </c>
      <c r="R18" s="69">
        <f>IF(AND(H18=2,I18=1),'MATRIZ DE CALIFICACIÓN'!C$8,IF(AND(H18=2,I18=2),'MATRIZ DE CALIFICACIÓN'!D$8,IF(AND(H18=2,I18=3),'MATRIZ DE CALIFICACIÓN'!E$8,IF(AND(H18=2,I18=4),'MATRIZ DE CALIFICACIÓN'!F$8,IF(AND(H18=2,I18=5),'MATRIZ DE CALIFICACIÓN'!G$8,"")))))</f>
      </c>
      <c r="S18" s="69">
        <f>IF(AND(H18=3,I18=1),'MATRIZ DE CALIFICACIÓN'!C$9,IF(AND(H18=3,I18=2),'MATRIZ DE CALIFICACIÓN'!D$9,IF(AND(H18=3,I18=3),'MATRIZ DE CALIFICACIÓN'!E$9,IF(AND(H18=3,I18=4),'MATRIZ DE CALIFICACIÓN'!F$9,IF(AND(H18=3,I18=5),'MATRIZ DE CALIFICACIÓN'!G$9,"")))))</f>
      </c>
      <c r="T18" s="69">
        <f>IF(AND(H18=4,I18=1),'MATRIZ DE CALIFICACIÓN'!C$10,IF(AND(H18=4,I18=2),'MATRIZ DE CALIFICACIÓN'!D$10,IF(AND(H18=4,I18=3),'MATRIZ DE CALIFICACIÓN'!E$10,IF(AND(H18=4,I18=4),'MATRIZ DE CALIFICACIÓN'!F$10,IF(AND(H18=4,I18=5),'MATRIZ DE CALIFICACIÓN'!G$10,"")))))</f>
      </c>
      <c r="U18" s="70">
        <f>IF(AND(H18=5,I18=1),'MATRIZ DE CALIFICACIÓN'!C$11,IF(AND(H18=5,I18=2),'MATRIZ DE CALIFICACIÓN'!D$11,IF(AND(H18=5,I18=3),'MATRIZ DE CALIFICACIÓN'!E$11,IF(AND(H18=5,I18=4),'MATRIZ DE CALIFICACIÓN'!F$11,IF(AND(H18=5,I18=5),'MATRIZ DE CALIFICACIÓN'!G$11,"")))))</f>
      </c>
      <c r="V18" s="69">
        <f>IF(AND(G18="SI"),IF(AND(H18=1),'MATRIZ DE CALIFICACIÓN'!$J$7,IF(AND(H18=2),'MATRIZ DE CALIFICACIÓN'!$J$9,"")))</f>
        <v>1</v>
      </c>
      <c r="W18" s="69">
        <f>IF(AND(G18="SI"),IF(AND(H18=3),'MATRIZ DE CALIFICACIÓN'!$J$10,IF(AND(H18=4),'MATRIZ DE CALIFICACIÓN'!$J$12,IF(AND(H18=5),'MATRIZ DE CALIFICACIÓN'!$J$14,""))))</f>
      </c>
      <c r="X18" s="69">
        <f>IF(AND(G18="SI"),IF(AND(I18=1),'MATRIZ DE CALIFICACIÓN'!$J$7,IF(AND(I18=2),'MATRIZ DE CALIFICACIÓN'!$J$9,"")))</f>
      </c>
      <c r="Y18" s="69">
        <f>IF(AND(G18="SI"),IF(AND(I18=3),'MATRIZ DE CALIFICACIÓN'!$J$10,IF(AND(I18=4),'MATRIZ DE CALIFICACIÓN'!$J$12,IF(AND(I18=5),'MATRIZ DE CALIFICACIÓN'!$J$14,""))))</f>
        <v>3</v>
      </c>
    </row>
    <row r="19" spans="1:25" ht="180" customHeight="1">
      <c r="A19" s="211"/>
      <c r="B19" s="97">
        <v>4</v>
      </c>
      <c r="C19" s="120" t="s">
        <v>132</v>
      </c>
      <c r="D19" s="120" t="s">
        <v>179</v>
      </c>
      <c r="E19" s="120" t="s">
        <v>133</v>
      </c>
      <c r="F19" s="78" t="s">
        <v>221</v>
      </c>
      <c r="G19" s="136" t="s">
        <v>125</v>
      </c>
      <c r="H19" s="137">
        <v>1</v>
      </c>
      <c r="I19" s="138">
        <v>4</v>
      </c>
      <c r="J19" s="139" t="str">
        <f t="shared" si="0"/>
        <v>4A</v>
      </c>
      <c r="K19" s="140" t="str">
        <f>VLOOKUP(J19,'[2]ZONA DE RIESGO'!$B$5:$C$23,2,FALSE)</f>
        <v>ALTO</v>
      </c>
      <c r="L19" s="141" t="s">
        <v>153</v>
      </c>
      <c r="M19" s="121" t="s">
        <v>154</v>
      </c>
      <c r="N19" s="78" t="s">
        <v>155</v>
      </c>
      <c r="O19" s="142" t="s">
        <v>222</v>
      </c>
      <c r="P19" s="143" t="s">
        <v>156</v>
      </c>
      <c r="Q19" s="69" t="str">
        <f>IF(AND(H19=1,I19=1),'MATRIZ DE CALIFICACIÓN'!C$7,IF(AND(H19=1,I19=2),'MATRIZ DE CALIFICACIÓN'!D$7,IF(AND(H19=1,I19=3),'MATRIZ DE CALIFICACIÓN'!E$7,IF(AND(H19=1,I19=4),'MATRIZ DE CALIFICACIÓN'!F$7,IF(AND(H19=1,I19=5),'MATRIZ DE CALIFICACIÓN'!G$7,"")))))</f>
        <v>4A</v>
      </c>
      <c r="R19" s="69">
        <f>IF(AND(H19=2,I19=1),'MATRIZ DE CALIFICACIÓN'!C$8,IF(AND(H19=2,I19=2),'MATRIZ DE CALIFICACIÓN'!D$8,IF(AND(H19=2,I19=3),'MATRIZ DE CALIFICACIÓN'!E$8,IF(AND(H19=2,I19=4),'MATRIZ DE CALIFICACIÓN'!F$8,IF(AND(H19=2,I19=5),'MATRIZ DE CALIFICACIÓN'!G$8,"")))))</f>
      </c>
      <c r="S19" s="69">
        <f>IF(AND(H19=3,I19=1),'MATRIZ DE CALIFICACIÓN'!C$9,IF(AND(H19=3,I19=2),'MATRIZ DE CALIFICACIÓN'!D$9,IF(AND(H19=3,I19=3),'MATRIZ DE CALIFICACIÓN'!E$9,IF(AND(H19=3,I19=4),'MATRIZ DE CALIFICACIÓN'!F$9,IF(AND(H19=3,I19=5),'MATRIZ DE CALIFICACIÓN'!G$9,"")))))</f>
      </c>
      <c r="T19" s="69">
        <f>IF(AND(H19=4,I19=1),'MATRIZ DE CALIFICACIÓN'!C$10,IF(AND(H19=4,I19=2),'MATRIZ DE CALIFICACIÓN'!D$10,IF(AND(H19=4,I19=3),'MATRIZ DE CALIFICACIÓN'!E$10,IF(AND(H19=4,I19=4),'MATRIZ DE CALIFICACIÓN'!F$10,IF(AND(H19=4,I19=5),'MATRIZ DE CALIFICACIÓN'!G$10,"")))))</f>
      </c>
      <c r="U19" s="70">
        <f>IF(AND(H19=5,I19=1),'MATRIZ DE CALIFICACIÓN'!C$11,IF(AND(H19=5,I19=2),'MATRIZ DE CALIFICACIÓN'!D$11,IF(AND(H19=5,I19=3),'MATRIZ DE CALIFICACIÓN'!E$11,IF(AND(H19=5,I19=4),'MATRIZ DE CALIFICACIÓN'!F$11,IF(AND(H19=5,I19=5),'MATRIZ DE CALIFICACIÓN'!G$11,"")))))</f>
      </c>
      <c r="V19" s="69" t="b">
        <f>IF(AND(G19="SI"),IF(AND(H19=1),'MATRIZ DE CALIFICACIÓN'!$J$7,IF(AND(H19=2),'MATRIZ DE CALIFICACIÓN'!$J$9,"")))</f>
        <v>0</v>
      </c>
      <c r="W19" s="69" t="b">
        <f>IF(AND(G19="SI"),IF(AND(H19=3),'MATRIZ DE CALIFICACIÓN'!$J$10,IF(AND(H19=4),'MATRIZ DE CALIFICACIÓN'!$J$12,IF(AND(H19=5),'MATRIZ DE CALIFICACIÓN'!$J$14,""))))</f>
        <v>0</v>
      </c>
      <c r="X19" s="69" t="b">
        <f>IF(AND(G19="SI"),IF(AND(I19=1),'MATRIZ DE CALIFICACIÓN'!$J$7,IF(AND(I19=2),'MATRIZ DE CALIFICACIÓN'!$J$9,"")))</f>
        <v>0</v>
      </c>
      <c r="Y19" s="69" t="b">
        <f>IF(AND(G19="SI"),IF(AND(I19=3),'MATRIZ DE CALIFICACIÓN'!$J$10,IF(AND(I19=4),'MATRIZ DE CALIFICACIÓN'!$J$12,IF(AND(I19=5),'MATRIZ DE CALIFICACIÓN'!$J$14,""))))</f>
        <v>0</v>
      </c>
    </row>
    <row r="20" spans="1:25" ht="357.75" customHeight="1">
      <c r="A20" s="211"/>
      <c r="B20" s="97">
        <v>5</v>
      </c>
      <c r="C20" s="123" t="s">
        <v>180</v>
      </c>
      <c r="D20" s="124" t="s">
        <v>181</v>
      </c>
      <c r="E20" s="123" t="s">
        <v>134</v>
      </c>
      <c r="F20" s="124" t="s">
        <v>225</v>
      </c>
      <c r="G20" s="125" t="s">
        <v>131</v>
      </c>
      <c r="H20" s="126">
        <v>1</v>
      </c>
      <c r="I20" s="127">
        <v>3</v>
      </c>
      <c r="J20" s="128" t="str">
        <f t="shared" si="0"/>
        <v>3M</v>
      </c>
      <c r="K20" s="129" t="str">
        <f>VLOOKUP(J20,'ZONA DE RIESGO'!$B$5:$C$23,2,FALSE)</f>
        <v> MODERADO</v>
      </c>
      <c r="L20" s="130" t="s">
        <v>153</v>
      </c>
      <c r="M20" s="131" t="s">
        <v>226</v>
      </c>
      <c r="N20" s="123" t="s">
        <v>188</v>
      </c>
      <c r="O20" s="132" t="s">
        <v>148</v>
      </c>
      <c r="P20" s="133" t="s">
        <v>189</v>
      </c>
      <c r="Q20" s="69" t="str">
        <f>IF(AND(H20=1,I20=1),'MATRIZ DE CALIFICACIÓN'!C$7,IF(AND(H20=1,I20=2),'MATRIZ DE CALIFICACIÓN'!D$7,IF(AND(H20=1,I20=3),'MATRIZ DE CALIFICACIÓN'!E$7,IF(AND(H20=1,I20=4),'MATRIZ DE CALIFICACIÓN'!F$7,IF(AND(H20=1,I20=5),'MATRIZ DE CALIFICACIÓN'!G$7,"")))))</f>
        <v>3M</v>
      </c>
      <c r="R20" s="69">
        <f>IF(AND(H20=2,I20=1),'MATRIZ DE CALIFICACIÓN'!C$8,IF(AND(H20=2,I20=2),'MATRIZ DE CALIFICACIÓN'!D$8,IF(AND(H20=2,I20=3),'MATRIZ DE CALIFICACIÓN'!E$8,IF(AND(H20=2,I20=4),'MATRIZ DE CALIFICACIÓN'!F$8,IF(AND(H20=2,I20=5),'MATRIZ DE CALIFICACIÓN'!G$8,"")))))</f>
      </c>
      <c r="S20" s="69">
        <f>IF(AND(H20=3,I20=1),'MATRIZ DE CALIFICACIÓN'!C$9,IF(AND(H20=3,I20=2),'MATRIZ DE CALIFICACIÓN'!D$9,IF(AND(H20=3,I20=3),'MATRIZ DE CALIFICACIÓN'!E$9,IF(AND(H20=3,I20=4),'MATRIZ DE CALIFICACIÓN'!F$9,IF(AND(H20=3,I20=5),'MATRIZ DE CALIFICACIÓN'!G$9,"")))))</f>
      </c>
      <c r="T20" s="69">
        <f>IF(AND(H20=4,I20=1),'MATRIZ DE CALIFICACIÓN'!C$10,IF(AND(H20=4,I20=2),'MATRIZ DE CALIFICACIÓN'!D$10,IF(AND(H20=4,I20=3),'MATRIZ DE CALIFICACIÓN'!E$10,IF(AND(H20=4,I20=4),'MATRIZ DE CALIFICACIÓN'!F$10,IF(AND(H20=4,I20=5),'MATRIZ DE CALIFICACIÓN'!G$10,"")))))</f>
      </c>
      <c r="U20" s="70">
        <f>IF(AND(H20=5,I20=1),'MATRIZ DE CALIFICACIÓN'!C$11,IF(AND(H20=5,I20=2),'MATRIZ DE CALIFICACIÓN'!D$11,IF(AND(H20=5,I20=3),'MATRIZ DE CALIFICACIÓN'!E$11,IF(AND(H20=5,I20=4),'MATRIZ DE CALIFICACIÓN'!F$11,IF(AND(H20=5,I20=5),'MATRIZ DE CALIFICACIÓN'!G$11,"")))))</f>
      </c>
      <c r="V20" s="69">
        <f>IF(AND(G20="SI"),IF(AND(H20=1),'MATRIZ DE CALIFICACIÓN'!$J$7,IF(AND(H20=2),'MATRIZ DE CALIFICACIÓN'!$J$9,"")))</f>
        <v>1</v>
      </c>
      <c r="W20" s="69">
        <f>IF(AND(G20="SI"),IF(AND(H20=3),'MATRIZ DE CALIFICACIÓN'!$J$10,IF(AND(H20=4),'MATRIZ DE CALIFICACIÓN'!$J$12,IF(AND(H20=5),'MATRIZ DE CALIFICACIÓN'!$J$14,""))))</f>
      </c>
      <c r="X20" s="69">
        <f>IF(AND(G20="SI"),IF(AND(I20=1),'MATRIZ DE CALIFICACIÓN'!$J$7,IF(AND(I20=2),'MATRIZ DE CALIFICACIÓN'!$J$9,"")))</f>
      </c>
      <c r="Y20" s="69">
        <f>IF(AND(G20="SI"),IF(AND(I20=3),'MATRIZ DE CALIFICACIÓN'!$J$10,IF(AND(I20=4),'MATRIZ DE CALIFICACIÓN'!$J$12,IF(AND(I20=5),'MATRIZ DE CALIFICACIÓN'!$J$14,""))))</f>
        <v>3</v>
      </c>
    </row>
    <row r="21" spans="1:25" ht="170.25" customHeight="1" thickBot="1">
      <c r="A21" s="211"/>
      <c r="B21" s="97">
        <v>6</v>
      </c>
      <c r="C21" s="79" t="s">
        <v>136</v>
      </c>
      <c r="D21" s="78" t="s">
        <v>182</v>
      </c>
      <c r="E21" s="79" t="s">
        <v>137</v>
      </c>
      <c r="F21" s="79" t="s">
        <v>138</v>
      </c>
      <c r="G21" s="88" t="s">
        <v>125</v>
      </c>
      <c r="H21" s="94">
        <v>2</v>
      </c>
      <c r="I21" s="80">
        <v>4</v>
      </c>
      <c r="J21" s="68" t="str">
        <f t="shared" si="0"/>
        <v>8A</v>
      </c>
      <c r="K21" s="93" t="str">
        <f>VLOOKUP(J21,'ZONA DE RIESGO'!$B$5:$C$23,2,FALSE)</f>
        <v>ALTO</v>
      </c>
      <c r="L21" s="103" t="s">
        <v>142</v>
      </c>
      <c r="M21" s="104" t="s">
        <v>228</v>
      </c>
      <c r="N21" s="110" t="s">
        <v>157</v>
      </c>
      <c r="O21" s="109" t="s">
        <v>158</v>
      </c>
      <c r="P21" s="107" t="s">
        <v>159</v>
      </c>
      <c r="Q21" s="69">
        <f>IF(AND(H21=1,I21=1),'MATRIZ DE CALIFICACIÓN'!C$7,IF(AND(H21=1,I21=2),'MATRIZ DE CALIFICACIÓN'!D$7,IF(AND(H21=1,I21=3),'MATRIZ DE CALIFICACIÓN'!E$7,IF(AND(H21=1,I21=4),'MATRIZ DE CALIFICACIÓN'!F$7,IF(AND(H21=1,I21=5),'MATRIZ DE CALIFICACIÓN'!G$7,"")))))</f>
      </c>
      <c r="R21" s="69" t="str">
        <f>IF(AND(H21=2,I21=1),'MATRIZ DE CALIFICACIÓN'!C$8,IF(AND(H21=2,I21=2),'MATRIZ DE CALIFICACIÓN'!D$8,IF(AND(H21=2,I21=3),'MATRIZ DE CALIFICACIÓN'!E$8,IF(AND(H21=2,I21=4),'MATRIZ DE CALIFICACIÓN'!F$8,IF(AND(H21=2,I21=5),'MATRIZ DE CALIFICACIÓN'!G$8,"")))))</f>
        <v>8A</v>
      </c>
      <c r="S21" s="69">
        <f>IF(AND(H21=3,I21=1),'MATRIZ DE CALIFICACIÓN'!C$9,IF(AND(H21=3,I21=2),'MATRIZ DE CALIFICACIÓN'!D$9,IF(AND(H21=3,I21=3),'MATRIZ DE CALIFICACIÓN'!E$9,IF(AND(H21=3,I21=4),'MATRIZ DE CALIFICACIÓN'!F$9,IF(AND(H21=3,I21=5),'MATRIZ DE CALIFICACIÓN'!G$9,"")))))</f>
      </c>
      <c r="T21" s="69">
        <f>IF(AND(H21=4,I21=1),'MATRIZ DE CALIFICACIÓN'!C$10,IF(AND(H21=4,I21=2),'MATRIZ DE CALIFICACIÓN'!D$10,IF(AND(H21=4,I21=3),'MATRIZ DE CALIFICACIÓN'!E$10,IF(AND(H21=4,I21=4),'MATRIZ DE CALIFICACIÓN'!F$10,IF(AND(H21=4,I21=5),'MATRIZ DE CALIFICACIÓN'!G$10,"")))))</f>
      </c>
      <c r="U21" s="70">
        <f>IF(AND(H21=5,I21=1),'MATRIZ DE CALIFICACIÓN'!C$11,IF(AND(H21=5,I21=2),'MATRIZ DE CALIFICACIÓN'!D$11,IF(AND(H21=5,I21=3),'MATRIZ DE CALIFICACIÓN'!E$11,IF(AND(H21=5,I21=4),'MATRIZ DE CALIFICACIÓN'!F$11,IF(AND(H21=5,I21=5),'MATRIZ DE CALIFICACIÓN'!G$11,"")))))</f>
      </c>
      <c r="V21" s="69" t="b">
        <f>IF(AND(G21="SI"),IF(AND(H21=1),'MATRIZ DE CALIFICACIÓN'!$J$7,IF(AND(H21=2),'MATRIZ DE CALIFICACIÓN'!$J$9,"")))</f>
        <v>0</v>
      </c>
      <c r="W21" s="69" t="b">
        <f>IF(AND(G21="SI"),IF(AND(H21=3),'MATRIZ DE CALIFICACIÓN'!$J$10,IF(AND(H21=4),'MATRIZ DE CALIFICACIÓN'!$J$12,IF(AND(H21=5),'MATRIZ DE CALIFICACIÓN'!$J$14,""))))</f>
        <v>0</v>
      </c>
      <c r="X21" s="69" t="b">
        <f>IF(AND(G21="SI"),IF(AND(I21=1),'MATRIZ DE CALIFICACIÓN'!$J$7,IF(AND(I21=2),'MATRIZ DE CALIFICACIÓN'!$J$9,"")))</f>
        <v>0</v>
      </c>
      <c r="Y21" s="69" t="b">
        <f>IF(AND(G21="SI"),IF(AND(I21=3),'MATRIZ DE CALIFICACIÓN'!$J$10,IF(AND(I21=4),'MATRIZ DE CALIFICACIÓN'!$J$12,IF(AND(I21=5),'MATRIZ DE CALIFICACIÓN'!$J$14,""))))</f>
        <v>0</v>
      </c>
    </row>
    <row r="22" spans="1:25" ht="170.25" customHeight="1" thickBot="1">
      <c r="A22" s="211"/>
      <c r="B22" s="97">
        <v>7</v>
      </c>
      <c r="C22" s="77" t="s">
        <v>190</v>
      </c>
      <c r="D22" s="82" t="s">
        <v>191</v>
      </c>
      <c r="E22" s="83" t="s">
        <v>192</v>
      </c>
      <c r="F22" s="82" t="s">
        <v>193</v>
      </c>
      <c r="G22" s="87" t="s">
        <v>140</v>
      </c>
      <c r="H22" s="90">
        <v>3</v>
      </c>
      <c r="I22" s="84">
        <v>3</v>
      </c>
      <c r="J22" s="85" t="str">
        <f>CONCATENATE($Q22&amp;$R22&amp;$S22&amp;$T22&amp;$U22)</f>
        <v>9A</v>
      </c>
      <c r="K22" s="91" t="str">
        <f>VLOOKUP(J22,'[1]ZONA DE RIESGO'!$B$5:$C$23,2,FALSE)</f>
        <v>ALTO</v>
      </c>
      <c r="L22" s="98" t="s">
        <v>153</v>
      </c>
      <c r="M22" s="104" t="s">
        <v>215</v>
      </c>
      <c r="N22" s="100" t="s">
        <v>218</v>
      </c>
      <c r="O22" s="101" t="s">
        <v>217</v>
      </c>
      <c r="P22" s="102" t="s">
        <v>216</v>
      </c>
      <c r="Q22" s="69">
        <f>IF(AND(H22=1,I22=1),'MATRIZ DE CALIFICACIÓN'!C$7,IF(AND(H22=1,I22=2),'MATRIZ DE CALIFICACIÓN'!D$7,IF(AND(H22=1,I22=3),'MATRIZ DE CALIFICACIÓN'!E$7,IF(AND(H22=1,I22=4),'MATRIZ DE CALIFICACIÓN'!F$7,IF(AND(H22=1,I22=5),'MATRIZ DE CALIFICACIÓN'!G$7,"")))))</f>
      </c>
      <c r="R22" s="69">
        <f>IF(AND(H22=2,I22=1),'MATRIZ DE CALIFICACIÓN'!C$8,IF(AND(H22=2,I22=2),'MATRIZ DE CALIFICACIÓN'!D$8,IF(AND(H22=2,I22=3),'MATRIZ DE CALIFICACIÓN'!E$8,IF(AND(H22=2,I22=4),'MATRIZ DE CALIFICACIÓN'!F$8,IF(AND(H22=2,I22=5),'MATRIZ DE CALIFICACIÓN'!G$8,"")))))</f>
      </c>
      <c r="S22" s="69" t="str">
        <f>IF(AND(H22=3,I22=1),'MATRIZ DE CALIFICACIÓN'!C$9,IF(AND(H22=3,I22=2),'MATRIZ DE CALIFICACIÓN'!D$9,IF(AND(H22=3,I22=3),'MATRIZ DE CALIFICACIÓN'!E$9,IF(AND(H22=3,I22=4),'MATRIZ DE CALIFICACIÓN'!F$9,IF(AND(H22=3,I22=5),'MATRIZ DE CALIFICACIÓN'!G$9,"")))))</f>
        <v>9A</v>
      </c>
      <c r="T22" s="69">
        <f>IF(AND(H22=4,I22=1),'MATRIZ DE CALIFICACIÓN'!C$10,IF(AND(H22=4,I22=2),'MATRIZ DE CALIFICACIÓN'!D$10,IF(AND(H22=4,I22=3),'MATRIZ DE CALIFICACIÓN'!E$10,IF(AND(H22=4,I22=4),'MATRIZ DE CALIFICACIÓN'!F$10,IF(AND(H22=4,I22=5),'MATRIZ DE CALIFICACIÓN'!G$10,"")))))</f>
      </c>
      <c r="U22" s="70">
        <f>IF(AND(H22=5,I22=1),'MATRIZ DE CALIFICACIÓN'!C$11,IF(AND(H22=5,I22=2),'MATRIZ DE CALIFICACIÓN'!D$11,IF(AND(H22=5,I22=3),'MATRIZ DE CALIFICACIÓN'!E$11,IF(AND(H22=5,I22=4),'MATRIZ DE CALIFICACIÓN'!F$11,IF(AND(H22=5,I22=5),'MATRIZ DE CALIFICACIÓN'!G$11,"")))))</f>
      </c>
      <c r="V22" s="69" t="b">
        <f>IF(AND(G22="SI"),IF(AND(H22=1),'MATRIZ DE CALIFICACIÓN'!$J$7,IF(AND(H22=2),'MATRIZ DE CALIFICACIÓN'!$J$9,"")))</f>
        <v>0</v>
      </c>
      <c r="W22" s="69" t="b">
        <f>IF(AND(G22="SI"),IF(AND(H22=3),'MATRIZ DE CALIFICACIÓN'!$J$10,IF(AND(H22=4),'MATRIZ DE CALIFICACIÓN'!$J$12,IF(AND(H22=5),'MATRIZ DE CALIFICACIÓN'!$J$14,""))))</f>
        <v>0</v>
      </c>
      <c r="X22" s="69" t="b">
        <f>IF(AND(G22="SI"),IF(AND(I22=1),'MATRIZ DE CALIFICACIÓN'!$J$7,IF(AND(I22=2),'MATRIZ DE CALIFICACIÓN'!$J$9,"")))</f>
        <v>0</v>
      </c>
      <c r="Y22" s="69" t="b">
        <f>IF(AND(G22="SI"),IF(AND(I22=3),'MATRIZ DE CALIFICACIÓN'!$J$10,IF(AND(I22=4),'MATRIZ DE CALIFICACIÓN'!$J$12,IF(AND(I22=5),'MATRIZ DE CALIFICACIÓN'!$J$14,""))))</f>
        <v>0</v>
      </c>
    </row>
    <row r="23" spans="1:25" ht="170.25" customHeight="1" thickBot="1">
      <c r="A23" s="211"/>
      <c r="B23" s="97">
        <v>8</v>
      </c>
      <c r="C23" s="134" t="s">
        <v>194</v>
      </c>
      <c r="D23" s="134" t="s">
        <v>195</v>
      </c>
      <c r="E23" s="134" t="s">
        <v>196</v>
      </c>
      <c r="F23" s="134" t="s">
        <v>205</v>
      </c>
      <c r="G23" s="88" t="s">
        <v>140</v>
      </c>
      <c r="H23" s="92">
        <v>3</v>
      </c>
      <c r="I23" s="77">
        <v>4</v>
      </c>
      <c r="J23" s="68" t="str">
        <f>CONCATENATE($Q23&amp;$R23&amp;$S23&amp;$T23&amp;$U23)</f>
        <v>12E</v>
      </c>
      <c r="K23" s="93" t="str">
        <f>VLOOKUP(J23,'[1]ZONA DE RIESGO'!$B$5:$C$23,2,FALSE)</f>
        <v>EXTREMO</v>
      </c>
      <c r="L23" s="98" t="s">
        <v>153</v>
      </c>
      <c r="M23" s="135" t="s">
        <v>206</v>
      </c>
      <c r="N23" s="105" t="s">
        <v>219</v>
      </c>
      <c r="O23" s="77" t="s">
        <v>197</v>
      </c>
      <c r="P23" s="106" t="s">
        <v>207</v>
      </c>
      <c r="Q23" s="69">
        <f>IF(AND(H23=1,I23=1),'MATRIZ DE CALIFICACIÓN'!C$7,IF(AND(H23=1,I23=2),'MATRIZ DE CALIFICACIÓN'!D$7,IF(AND(H23=1,I23=3),'MATRIZ DE CALIFICACIÓN'!E$7,IF(AND(H23=1,I23=4),'MATRIZ DE CALIFICACIÓN'!F$7,IF(AND(H23=1,I23=5),'MATRIZ DE CALIFICACIÓN'!G$7,"")))))</f>
      </c>
      <c r="R23" s="69">
        <f>IF(AND(H23=2,I23=1),'MATRIZ DE CALIFICACIÓN'!C$8,IF(AND(H23=2,I23=2),'MATRIZ DE CALIFICACIÓN'!D$8,IF(AND(H23=2,I23=3),'MATRIZ DE CALIFICACIÓN'!E$8,IF(AND(H23=2,I23=4),'MATRIZ DE CALIFICACIÓN'!F$8,IF(AND(H23=2,I23=5),'MATRIZ DE CALIFICACIÓN'!G$8,"")))))</f>
      </c>
      <c r="S23" s="69" t="str">
        <f>IF(AND(H23=3,I23=1),'MATRIZ DE CALIFICACIÓN'!C$9,IF(AND(H23=3,I23=2),'MATRIZ DE CALIFICACIÓN'!D$9,IF(AND(H23=3,I23=3),'MATRIZ DE CALIFICACIÓN'!E$9,IF(AND(H23=3,I23=4),'MATRIZ DE CALIFICACIÓN'!F$9,IF(AND(H23=3,I23=5),'MATRIZ DE CALIFICACIÓN'!G$9,"")))))</f>
        <v>12E</v>
      </c>
      <c r="T23" s="69">
        <f>IF(AND(H23=4,I23=1),'MATRIZ DE CALIFICACIÓN'!C$10,IF(AND(H23=4,I23=2),'MATRIZ DE CALIFICACIÓN'!D$10,IF(AND(H23=4,I23=3),'MATRIZ DE CALIFICACIÓN'!E$10,IF(AND(H23=4,I23=4),'MATRIZ DE CALIFICACIÓN'!F$10,IF(AND(H23=4,I23=5),'MATRIZ DE CALIFICACIÓN'!G$10,"")))))</f>
      </c>
      <c r="U23" s="70">
        <f>IF(AND(H23=5,I23=1),'MATRIZ DE CALIFICACIÓN'!C$11,IF(AND(H23=5,I23=2),'MATRIZ DE CALIFICACIÓN'!D$11,IF(AND(H23=5,I23=3),'MATRIZ DE CALIFICACIÓN'!E$11,IF(AND(H23=5,I23=4),'MATRIZ DE CALIFICACIÓN'!F$11,IF(AND(H23=5,I23=5),'MATRIZ DE CALIFICACIÓN'!G$11,"")))))</f>
      </c>
      <c r="V23" s="69" t="b">
        <f>IF(AND(G23="SI"),IF(AND(H23=1),'MATRIZ DE CALIFICACIÓN'!$J$7,IF(AND(H23=2),'MATRIZ DE CALIFICACIÓN'!$J$9,"")))</f>
        <v>0</v>
      </c>
      <c r="W23" s="69" t="b">
        <f>IF(AND(G23="SI"),IF(AND(H23=3),'MATRIZ DE CALIFICACIÓN'!$J$10,IF(AND(H23=4),'MATRIZ DE CALIFICACIÓN'!$J$12,IF(AND(H23=5),'MATRIZ DE CALIFICACIÓN'!$J$14,""))))</f>
        <v>0</v>
      </c>
      <c r="X23" s="69" t="b">
        <f>IF(AND(G23="SI"),IF(AND(I23=1),'MATRIZ DE CALIFICACIÓN'!$J$7,IF(AND(I23=2),'MATRIZ DE CALIFICACIÓN'!$J$9,"")))</f>
        <v>0</v>
      </c>
      <c r="Y23" s="69" t="b">
        <f>IF(AND(G23="SI"),IF(AND(I23=3),'MATRIZ DE CALIFICACIÓN'!$J$10,IF(AND(I23=4),'MATRIZ DE CALIFICACIÓN'!$J$12,IF(AND(I23=5),'MATRIZ DE CALIFICACIÓN'!$J$14,""))))</f>
        <v>0</v>
      </c>
    </row>
    <row r="24" spans="1:25" ht="170.25" customHeight="1" thickBot="1">
      <c r="A24" s="211"/>
      <c r="B24" s="97">
        <v>9</v>
      </c>
      <c r="C24" s="81" t="s">
        <v>198</v>
      </c>
      <c r="D24" s="81" t="s">
        <v>199</v>
      </c>
      <c r="E24" s="81" t="s">
        <v>200</v>
      </c>
      <c r="F24" s="81" t="s">
        <v>210</v>
      </c>
      <c r="G24" s="88" t="s">
        <v>140</v>
      </c>
      <c r="H24" s="92">
        <v>3</v>
      </c>
      <c r="I24" s="77">
        <v>3</v>
      </c>
      <c r="J24" s="68" t="str">
        <f>CONCATENATE($Q24&amp;$R24&amp;$S24&amp;$T24&amp;$U24)</f>
        <v>9A</v>
      </c>
      <c r="K24" s="93" t="str">
        <f>VLOOKUP(J24,'[1]ZONA DE RIESGO'!$B$5:$C$23,2,FALSE)</f>
        <v>ALTO</v>
      </c>
      <c r="L24" s="98" t="s">
        <v>153</v>
      </c>
      <c r="M24" s="112" t="s">
        <v>212</v>
      </c>
      <c r="N24" s="75" t="s">
        <v>208</v>
      </c>
      <c r="O24" s="109" t="s">
        <v>197</v>
      </c>
      <c r="P24" s="106" t="s">
        <v>209</v>
      </c>
      <c r="Q24" s="69">
        <f>IF(AND(H24=1,I24=1),'MATRIZ DE CALIFICACIÓN'!C$7,IF(AND(H24=1,I24=2),'MATRIZ DE CALIFICACIÓN'!D$7,IF(AND(H24=1,I24=3),'MATRIZ DE CALIFICACIÓN'!E$7,IF(AND(H24=1,I24=4),'MATRIZ DE CALIFICACIÓN'!F$7,IF(AND(H24=1,I24=5),'MATRIZ DE CALIFICACIÓN'!G$7,"")))))</f>
      </c>
      <c r="R24" s="69">
        <f>IF(AND(H24=2,I24=1),'MATRIZ DE CALIFICACIÓN'!C$8,IF(AND(H24=2,I24=2),'MATRIZ DE CALIFICACIÓN'!D$8,IF(AND(H24=2,I24=3),'MATRIZ DE CALIFICACIÓN'!E$8,IF(AND(H24=2,I24=4),'MATRIZ DE CALIFICACIÓN'!F$8,IF(AND(H24=2,I24=5),'MATRIZ DE CALIFICACIÓN'!G$8,"")))))</f>
      </c>
      <c r="S24" s="69" t="str">
        <f>IF(AND(H24=3,I24=1),'MATRIZ DE CALIFICACIÓN'!C$9,IF(AND(H24=3,I24=2),'MATRIZ DE CALIFICACIÓN'!D$9,IF(AND(H24=3,I24=3),'MATRIZ DE CALIFICACIÓN'!E$9,IF(AND(H24=3,I24=4),'MATRIZ DE CALIFICACIÓN'!F$9,IF(AND(H24=3,I24=5),'MATRIZ DE CALIFICACIÓN'!G$9,"")))))</f>
        <v>9A</v>
      </c>
      <c r="T24" s="69">
        <f>IF(AND(H24=4,I24=1),'MATRIZ DE CALIFICACIÓN'!C$10,IF(AND(H24=4,I24=2),'MATRIZ DE CALIFICACIÓN'!D$10,IF(AND(H24=4,I24=3),'MATRIZ DE CALIFICACIÓN'!E$10,IF(AND(H24=4,I24=4),'MATRIZ DE CALIFICACIÓN'!F$10,IF(AND(H24=4,I24=5),'MATRIZ DE CALIFICACIÓN'!G$10,"")))))</f>
      </c>
      <c r="U24" s="70">
        <f>IF(AND(H24=5,I24=1),'MATRIZ DE CALIFICACIÓN'!C$11,IF(AND(H24=5,I24=2),'MATRIZ DE CALIFICACIÓN'!D$11,IF(AND(H24=5,I24=3),'MATRIZ DE CALIFICACIÓN'!E$11,IF(AND(H24=5,I24=4),'MATRIZ DE CALIFICACIÓN'!F$11,IF(AND(H24=5,I24=5),'MATRIZ DE CALIFICACIÓN'!G$11,"")))))</f>
      </c>
      <c r="V24" s="69" t="b">
        <f>IF(AND(G24="SI"),IF(AND(H24=1),'MATRIZ DE CALIFICACIÓN'!$J$7,IF(AND(H24=2),'MATRIZ DE CALIFICACIÓN'!$J$9,"")))</f>
        <v>0</v>
      </c>
      <c r="W24" s="69" t="b">
        <f>IF(AND(G24="SI"),IF(AND(H24=3),'MATRIZ DE CALIFICACIÓN'!$J$10,IF(AND(H24=4),'MATRIZ DE CALIFICACIÓN'!$J$12,IF(AND(H24=5),'MATRIZ DE CALIFICACIÓN'!$J$14,""))))</f>
        <v>0</v>
      </c>
      <c r="X24" s="69" t="b">
        <f>IF(AND(G24="SI"),IF(AND(I24=1),'MATRIZ DE CALIFICACIÓN'!$J$7,IF(AND(I24=2),'MATRIZ DE CALIFICACIÓN'!$J$9,"")))</f>
        <v>0</v>
      </c>
      <c r="Y24" s="69" t="b">
        <f>IF(AND(G24="SI"),IF(AND(I24=3),'MATRIZ DE CALIFICACIÓN'!$J$10,IF(AND(I24=4),'MATRIZ DE CALIFICACIÓN'!$J$12,IF(AND(I24=5),'MATRIZ DE CALIFICACIÓN'!$J$14,""))))</f>
        <v>0</v>
      </c>
    </row>
    <row r="25" spans="1:25" ht="170.25" customHeight="1" thickBot="1">
      <c r="A25" s="211"/>
      <c r="B25" s="97">
        <v>10</v>
      </c>
      <c r="C25" s="76" t="s">
        <v>201</v>
      </c>
      <c r="D25" s="76" t="s">
        <v>202</v>
      </c>
      <c r="E25" s="76" t="s">
        <v>203</v>
      </c>
      <c r="F25" s="75" t="s">
        <v>229</v>
      </c>
      <c r="G25" s="88" t="s">
        <v>140</v>
      </c>
      <c r="H25" s="92">
        <v>4</v>
      </c>
      <c r="I25" s="77">
        <v>4</v>
      </c>
      <c r="J25" s="68" t="str">
        <f>CONCATENATE($Q25&amp;$R25&amp;$S25&amp;$T25&amp;$U25)</f>
        <v>16E</v>
      </c>
      <c r="K25" s="93" t="str">
        <f>VLOOKUP(J25,'[1]ZONA DE RIESGO'!$B$5:$C$23,2,FALSE)</f>
        <v>EXTREMO</v>
      </c>
      <c r="L25" s="103" t="s">
        <v>153</v>
      </c>
      <c r="M25" s="112" t="s">
        <v>213</v>
      </c>
      <c r="N25" s="105" t="s">
        <v>214</v>
      </c>
      <c r="O25" s="80" t="s">
        <v>211</v>
      </c>
      <c r="P25" s="106" t="s">
        <v>220</v>
      </c>
      <c r="Q25" s="69">
        <f>IF(AND(H25=1,I25=1),'MATRIZ DE CALIFICACIÓN'!C$7,IF(AND(H25=1,I25=2),'MATRIZ DE CALIFICACIÓN'!D$7,IF(AND(H25=1,I25=3),'MATRIZ DE CALIFICACIÓN'!E$7,IF(AND(H25=1,I25=4),'MATRIZ DE CALIFICACIÓN'!F$7,IF(AND(H25=1,I25=5),'MATRIZ DE CALIFICACIÓN'!G$7,"")))))</f>
      </c>
      <c r="R25" s="69">
        <f>IF(AND(H25=2,I25=1),'MATRIZ DE CALIFICACIÓN'!C$8,IF(AND(H25=2,I25=2),'MATRIZ DE CALIFICACIÓN'!D$8,IF(AND(H25=2,I25=3),'MATRIZ DE CALIFICACIÓN'!E$8,IF(AND(H25=2,I25=4),'MATRIZ DE CALIFICACIÓN'!F$8,IF(AND(H25=2,I25=5),'MATRIZ DE CALIFICACIÓN'!G$8,"")))))</f>
      </c>
      <c r="S25" s="69">
        <f>IF(AND(H25=3,I25=1),'MATRIZ DE CALIFICACIÓN'!C$9,IF(AND(H25=3,I25=2),'MATRIZ DE CALIFICACIÓN'!D$9,IF(AND(H25=3,I25=3),'MATRIZ DE CALIFICACIÓN'!E$9,IF(AND(H25=3,I25=4),'MATRIZ DE CALIFICACIÓN'!F$9,IF(AND(H25=3,I25=5),'MATRIZ DE CALIFICACIÓN'!G$9,"")))))</f>
      </c>
      <c r="T25" s="69" t="str">
        <f>IF(AND(H25=4,I25=1),'MATRIZ DE CALIFICACIÓN'!C$10,IF(AND(H25=4,I25=2),'MATRIZ DE CALIFICACIÓN'!D$10,IF(AND(H25=4,I25=3),'MATRIZ DE CALIFICACIÓN'!E$10,IF(AND(H25=4,I25=4),'MATRIZ DE CALIFICACIÓN'!F$10,IF(AND(H25=4,I25=5),'MATRIZ DE CALIFICACIÓN'!G$10,"")))))</f>
        <v>16E</v>
      </c>
      <c r="U25" s="70">
        <f>IF(AND(H25=5,I25=1),'MATRIZ DE CALIFICACIÓN'!C$11,IF(AND(H25=5,I25=2),'MATRIZ DE CALIFICACIÓN'!D$11,IF(AND(H25=5,I25=3),'MATRIZ DE CALIFICACIÓN'!E$11,IF(AND(H25=5,I25=4),'MATRIZ DE CALIFICACIÓN'!F$11,IF(AND(H25=5,I25=5),'MATRIZ DE CALIFICACIÓN'!G$11,"")))))</f>
      </c>
      <c r="V25" s="69" t="b">
        <f>IF(AND(G25="SI"),IF(AND(H25=1),'MATRIZ DE CALIFICACIÓN'!$J$7,IF(AND(H25=2),'MATRIZ DE CALIFICACIÓN'!$J$9,"")))</f>
        <v>0</v>
      </c>
      <c r="W25" s="69" t="b">
        <f>IF(AND(G25="SI"),IF(AND(H25=3),'MATRIZ DE CALIFICACIÓN'!$J$10,IF(AND(H25=4),'MATRIZ DE CALIFICACIÓN'!$J$12,IF(AND(H25=5),'MATRIZ DE CALIFICACIÓN'!$J$14,""))))</f>
        <v>0</v>
      </c>
      <c r="X25" s="69" t="b">
        <f>IF(AND(G25="SI"),IF(AND(I25=1),'MATRIZ DE CALIFICACIÓN'!$J$7,IF(AND(I25=2),'MATRIZ DE CALIFICACIÓN'!$J$9,"")))</f>
        <v>0</v>
      </c>
      <c r="Y25" s="69" t="b">
        <f>IF(AND(G25="SI"),IF(AND(I25=3),'MATRIZ DE CALIFICACIÓN'!$J$10,IF(AND(I25=4),'MATRIZ DE CALIFICACIÓN'!$J$12,IF(AND(I25=5),'MATRIZ DE CALIFICACIÓN'!$J$14,""))))</f>
        <v>0</v>
      </c>
    </row>
    <row r="26" spans="1:25" ht="170.25" customHeight="1">
      <c r="A26" s="211"/>
      <c r="B26" s="97">
        <v>11</v>
      </c>
      <c r="C26" s="78" t="s">
        <v>139</v>
      </c>
      <c r="D26" s="78" t="s">
        <v>163</v>
      </c>
      <c r="E26" s="78" t="s">
        <v>164</v>
      </c>
      <c r="F26" s="78" t="s">
        <v>223</v>
      </c>
      <c r="G26" s="136" t="s">
        <v>140</v>
      </c>
      <c r="H26" s="144">
        <v>1</v>
      </c>
      <c r="I26" s="142">
        <v>4</v>
      </c>
      <c r="J26" s="139" t="str">
        <f>CONCATENATE($Q26&amp;$R26&amp;$S26&amp;$T26&amp;$U26)</f>
        <v>4A</v>
      </c>
      <c r="K26" s="140" t="str">
        <f>VLOOKUP(J26,'[2]ZONA DE RIESGO'!$B$5:$C$23,2,FALSE)</f>
        <v>ALTO</v>
      </c>
      <c r="L26" s="141" t="s">
        <v>142</v>
      </c>
      <c r="M26" s="121" t="s">
        <v>224</v>
      </c>
      <c r="N26" s="145" t="s">
        <v>160</v>
      </c>
      <c r="O26" s="138" t="s">
        <v>222</v>
      </c>
      <c r="P26" s="143" t="s">
        <v>161</v>
      </c>
      <c r="Q26" s="69" t="str">
        <f>IF(AND(H26=1,I26=1),'MATRIZ DE CALIFICACIÓN'!C$7,IF(AND(H26=1,I26=2),'MATRIZ DE CALIFICACIÓN'!D$7,IF(AND(H26=1,I26=3),'MATRIZ DE CALIFICACIÓN'!E$7,IF(AND(H26=1,I26=4),'MATRIZ DE CALIFICACIÓN'!F$7,IF(AND(H26=1,I26=5),'MATRIZ DE CALIFICACIÓN'!G$7,"")))))</f>
        <v>4A</v>
      </c>
      <c r="R26" s="69">
        <f>IF(AND(H26=2,I26=1),'MATRIZ DE CALIFICACIÓN'!C$8,IF(AND(H26=2,I26=2),'MATRIZ DE CALIFICACIÓN'!D$8,IF(AND(H26=2,I26=3),'MATRIZ DE CALIFICACIÓN'!E$8,IF(AND(H26=2,I26=4),'MATRIZ DE CALIFICACIÓN'!F$8,IF(AND(H26=2,I26=5),'MATRIZ DE CALIFICACIÓN'!G$8,"")))))</f>
      </c>
      <c r="S26" s="69">
        <f>IF(AND(H26=3,I26=1),'MATRIZ DE CALIFICACIÓN'!C$9,IF(AND(H26=3,I26=2),'MATRIZ DE CALIFICACIÓN'!D$9,IF(AND(H26=3,I26=3),'MATRIZ DE CALIFICACIÓN'!E$9,IF(AND(H26=3,I26=4),'MATRIZ DE CALIFICACIÓN'!F$9,IF(AND(H26=3,I26=5),'MATRIZ DE CALIFICACIÓN'!G$9,"")))))</f>
      </c>
      <c r="T26" s="69">
        <f>IF(AND(H26=4,I26=1),'MATRIZ DE CALIFICACIÓN'!C$10,IF(AND(H26=4,I26=2),'MATRIZ DE CALIFICACIÓN'!D$10,IF(AND(H26=4,I26=3),'MATRIZ DE CALIFICACIÓN'!E$10,IF(AND(H26=4,I26=4),'MATRIZ DE CALIFICACIÓN'!F$10,IF(AND(H26=4,I26=5),'MATRIZ DE CALIFICACIÓN'!G$10,"")))))</f>
      </c>
      <c r="U26" s="70">
        <f>IF(AND(H26=5,I26=1),'MATRIZ DE CALIFICACIÓN'!C$11,IF(AND(H26=5,I26=2),'MATRIZ DE CALIFICACIÓN'!D$11,IF(AND(H26=5,I26=3),'MATRIZ DE CALIFICACIÓN'!E$11,IF(AND(H26=5,I26=4),'MATRIZ DE CALIFICACIÓN'!F$11,IF(AND(H26=5,I26=5),'MATRIZ DE CALIFICACIÓN'!G$11,"")))))</f>
      </c>
      <c r="V26" s="69" t="b">
        <f>IF(AND(G26="SI"),IF(AND(H26=1),'MATRIZ DE CALIFICACIÓN'!$J$7,IF(AND(H26=2),'MATRIZ DE CALIFICACIÓN'!$J$9,"")))</f>
        <v>0</v>
      </c>
      <c r="W26" s="69" t="b">
        <f>IF(AND(G26="SI"),IF(AND(H26=3),'MATRIZ DE CALIFICACIÓN'!$J$10,IF(AND(H26=4),'MATRIZ DE CALIFICACIÓN'!$J$12,IF(AND(H26=5),'MATRIZ DE CALIFICACIÓN'!$J$14,""))))</f>
        <v>0</v>
      </c>
      <c r="X26" s="69" t="b">
        <f>IF(AND(G26="SI"),IF(AND(I26=1),'MATRIZ DE CALIFICACIÓN'!$J$7,IF(AND(I26=2),'MATRIZ DE CALIFICACIÓN'!$J$9,"")))</f>
        <v>0</v>
      </c>
      <c r="Y26" s="69" t="b">
        <f>IF(AND(G26="SI"),IF(AND(I26=3),'MATRIZ DE CALIFICACIÓN'!$J$10,IF(AND(I26=4),'MATRIZ DE CALIFICACIÓN'!$J$12,IF(AND(I26=5),'MATRIZ DE CALIFICACIÓN'!$J$14,""))))</f>
        <v>0</v>
      </c>
    </row>
    <row r="27" spans="1:25" ht="284.25" customHeight="1">
      <c r="A27" s="211"/>
      <c r="B27" s="97">
        <v>12</v>
      </c>
      <c r="C27" s="79" t="s">
        <v>141</v>
      </c>
      <c r="D27" s="79" t="s">
        <v>165</v>
      </c>
      <c r="E27" s="79" t="s">
        <v>166</v>
      </c>
      <c r="F27" s="78" t="s">
        <v>167</v>
      </c>
      <c r="G27" s="88" t="s">
        <v>135</v>
      </c>
      <c r="H27" s="94">
        <v>2</v>
      </c>
      <c r="I27" s="80">
        <v>3</v>
      </c>
      <c r="J27" s="68" t="str">
        <f t="shared" si="0"/>
        <v>6M</v>
      </c>
      <c r="K27" s="93" t="str">
        <f>VLOOKUP(J27,'ZONA DE RIESGO'!$B$5:$C$23,2,FALSE)</f>
        <v>MODERADO</v>
      </c>
      <c r="L27" s="103" t="s">
        <v>142</v>
      </c>
      <c r="M27" s="121" t="s">
        <v>185</v>
      </c>
      <c r="N27" s="121" t="s">
        <v>160</v>
      </c>
      <c r="O27" s="122" t="s">
        <v>186</v>
      </c>
      <c r="P27" s="111" t="s">
        <v>162</v>
      </c>
      <c r="Q27" s="69">
        <f>IF(AND(H27=1,I27=1),'MATRIZ DE CALIFICACIÓN'!C$7,IF(AND(H27=1,I27=2),'MATRIZ DE CALIFICACIÓN'!D$7,IF(AND(H27=1,I27=3),'MATRIZ DE CALIFICACIÓN'!E$7,IF(AND(H27=1,I27=4),'MATRIZ DE CALIFICACIÓN'!F$7,IF(AND(H27=1,I27=5),'MATRIZ DE CALIFICACIÓN'!G$7,"")))))</f>
      </c>
      <c r="R27" s="69" t="str">
        <f>IF(AND(H27=2,I27=1),'MATRIZ DE CALIFICACIÓN'!C$8,IF(AND(H27=2,I27=2),'MATRIZ DE CALIFICACIÓN'!D$8,IF(AND(H27=2,I27=3),'MATRIZ DE CALIFICACIÓN'!E$8,IF(AND(H27=2,I27=4),'MATRIZ DE CALIFICACIÓN'!F$8,IF(AND(H27=2,I27=5),'MATRIZ DE CALIFICACIÓN'!G$8,"")))))</f>
        <v>6M</v>
      </c>
      <c r="S27" s="69">
        <f>IF(AND(H27=3,I27=1),'MATRIZ DE CALIFICACIÓN'!C$9,IF(AND(H27=3,I27=2),'MATRIZ DE CALIFICACIÓN'!D$9,IF(AND(H27=3,I27=3),'MATRIZ DE CALIFICACIÓN'!E$9,IF(AND(H27=3,I27=4),'MATRIZ DE CALIFICACIÓN'!F$9,IF(AND(H27=3,I27=5),'MATRIZ DE CALIFICACIÓN'!G$9,"")))))</f>
      </c>
      <c r="T27" s="69">
        <f>IF(AND(H27=4,I27=1),'MATRIZ DE CALIFICACIÓN'!C$10,IF(AND(H27=4,I27=2),'MATRIZ DE CALIFICACIÓN'!D$10,IF(AND(H27=4,I27=3),'MATRIZ DE CALIFICACIÓN'!E$10,IF(AND(H27=4,I27=4),'MATRIZ DE CALIFICACIÓN'!F$10,IF(AND(H27=4,I27=5),'MATRIZ DE CALIFICACIÓN'!G$10,"")))))</f>
      </c>
      <c r="U27" s="70">
        <f>IF(AND(H27=5,I27=1),'MATRIZ DE CALIFICACIÓN'!C$11,IF(AND(H27=5,I27=2),'MATRIZ DE CALIFICACIÓN'!D$11,IF(AND(H27=5,I27=3),'MATRIZ DE CALIFICACIÓN'!E$11,IF(AND(H27=5,I27=4),'MATRIZ DE CALIFICACIÓN'!F$11,IF(AND(H27=5,I27=5),'MATRIZ DE CALIFICACIÓN'!G$11,"")))))</f>
      </c>
      <c r="V27" s="69">
        <f>IF(AND(G27="SI"),IF(AND(H27=1),'MATRIZ DE CALIFICACIÓN'!$J$7,IF(AND(H27=2),'MATRIZ DE CALIFICACIÓN'!$J$9,"")))</f>
        <v>2</v>
      </c>
      <c r="W27" s="69">
        <f>IF(AND(G27="SI"),IF(AND(H27=3),'MATRIZ DE CALIFICACIÓN'!$J$10,IF(AND(H27=4),'MATRIZ DE CALIFICACIÓN'!$J$12,IF(AND(H27=5),'MATRIZ DE CALIFICACIÓN'!$J$14,""))))</f>
      </c>
      <c r="X27" s="69">
        <f>IF(AND(G27="SI"),IF(AND(I27=1),'MATRIZ DE CALIFICACIÓN'!$J$7,IF(AND(I27=2),'MATRIZ DE CALIFICACIÓN'!$J$9,"")))</f>
      </c>
      <c r="Y27" s="69">
        <f>IF(AND(G27="SI"),IF(AND(I27=3),'MATRIZ DE CALIFICACIÓN'!$J$10,IF(AND(I27=4),'MATRIZ DE CALIFICACIÓN'!$J$12,IF(AND(I27=5),'MATRIZ DE CALIFICACIÓN'!$J$14,""))))</f>
        <v>3</v>
      </c>
    </row>
    <row r="28" spans="1:25" ht="249.75" customHeight="1">
      <c r="A28" s="211"/>
      <c r="B28" s="97">
        <v>13</v>
      </c>
      <c r="C28" s="113" t="s">
        <v>168</v>
      </c>
      <c r="D28" s="113" t="s">
        <v>169</v>
      </c>
      <c r="E28" s="114" t="s">
        <v>170</v>
      </c>
      <c r="F28" s="115" t="s">
        <v>171</v>
      </c>
      <c r="G28" s="116" t="s">
        <v>172</v>
      </c>
      <c r="H28" s="92">
        <v>4</v>
      </c>
      <c r="I28" s="77">
        <v>3</v>
      </c>
      <c r="J28" s="68" t="str">
        <f t="shared" si="0"/>
        <v>12A</v>
      </c>
      <c r="K28" s="93" t="str">
        <f>VLOOKUP(J28,'ZONA DE RIESGO'!$B$5:$C$23,2,FALSE)</f>
        <v>ALTO</v>
      </c>
      <c r="L28" s="117" t="s">
        <v>173</v>
      </c>
      <c r="M28" s="117" t="s">
        <v>174</v>
      </c>
      <c r="N28" s="114" t="s">
        <v>187</v>
      </c>
      <c r="O28" s="118" t="s">
        <v>158</v>
      </c>
      <c r="P28" s="119" t="s">
        <v>175</v>
      </c>
      <c r="Q28" s="69">
        <f>IF(AND(H28=1,I28=1),'MATRIZ DE CALIFICACIÓN'!C$7,IF(AND(H28=1,I28=2),'MATRIZ DE CALIFICACIÓN'!D$7,IF(AND(H28=1,I28=3),'MATRIZ DE CALIFICACIÓN'!E$7,IF(AND(H28=1,I28=4),'MATRIZ DE CALIFICACIÓN'!F$7,IF(AND(H28=1,I28=5),'MATRIZ DE CALIFICACIÓN'!G$7,"")))))</f>
      </c>
      <c r="R28" s="69">
        <f>IF(AND(H28=2,I28=1),'MATRIZ DE CALIFICACIÓN'!C$8,IF(AND(H28=2,I28=2),'MATRIZ DE CALIFICACIÓN'!D$8,IF(AND(H28=2,I28=3),'MATRIZ DE CALIFICACIÓN'!E$8,IF(AND(H28=2,I28=4),'MATRIZ DE CALIFICACIÓN'!F$8,IF(AND(H28=2,I28=5),'MATRIZ DE CALIFICACIÓN'!G$8,"")))))</f>
      </c>
      <c r="S28" s="69">
        <f>IF(AND(H28=3,I28=1),'MATRIZ DE CALIFICACIÓN'!C$9,IF(AND(H28=3,I28=2),'MATRIZ DE CALIFICACIÓN'!D$9,IF(AND(H28=3,I28=3),'MATRIZ DE CALIFICACIÓN'!E$9,IF(AND(H28=3,I28=4),'MATRIZ DE CALIFICACIÓN'!F$9,IF(AND(H28=3,I28=5),'MATRIZ DE CALIFICACIÓN'!G$9,"")))))</f>
      </c>
      <c r="T28" s="69" t="str">
        <f>IF(AND(H28=4,I28=1),'MATRIZ DE CALIFICACIÓN'!C$10,IF(AND(H28=4,I28=2),'MATRIZ DE CALIFICACIÓN'!D$10,IF(AND(H28=4,I28=3),'MATRIZ DE CALIFICACIÓN'!E$10,IF(AND(H28=4,I28=4),'MATRIZ DE CALIFICACIÓN'!F$10,IF(AND(H28=4,I28=5),'MATRIZ DE CALIFICACIÓN'!G$10,"")))))</f>
        <v>12A</v>
      </c>
      <c r="U28" s="70">
        <f>IF(AND(H28=5,I28=1),'MATRIZ DE CALIFICACIÓN'!C$11,IF(AND(H28=5,I28=2),'MATRIZ DE CALIFICACIÓN'!D$11,IF(AND(H28=5,I28=3),'MATRIZ DE CALIFICACIÓN'!E$11,IF(AND(H28=5,I28=4),'MATRIZ DE CALIFICACIÓN'!F$11,IF(AND(H28=5,I28=5),'MATRIZ DE CALIFICACIÓN'!G$11,"")))))</f>
      </c>
      <c r="V28" s="69" t="b">
        <f>IF(AND(G28="SI"),IF(AND(H28=1),'MATRIZ DE CALIFICACIÓN'!$J$7,IF(AND(H28=2),'MATRIZ DE CALIFICACIÓN'!$J$9,"")))</f>
        <v>0</v>
      </c>
      <c r="W28" s="69" t="b">
        <f>IF(AND(G28="SI"),IF(AND(H28=3),'MATRIZ DE CALIFICACIÓN'!$J$10,IF(AND(H28=4),'MATRIZ DE CALIFICACIÓN'!$J$12,IF(AND(H28=5),'MATRIZ DE CALIFICACIÓN'!$J$14,""))))</f>
        <v>0</v>
      </c>
      <c r="X28" s="69" t="b">
        <f>IF(AND(G28="SI"),IF(AND(I28=1),'MATRIZ DE CALIFICACIÓN'!$J$7,IF(AND(I28=2),'MATRIZ DE CALIFICACIÓN'!$J$9,"")))</f>
        <v>0</v>
      </c>
      <c r="Y28" s="69" t="b">
        <f>IF(AND(G28="SI"),IF(AND(I28=3),'MATRIZ DE CALIFICACIÓN'!$J$10,IF(AND(I28=4),'MATRIZ DE CALIFICACIÓN'!$J$12,IF(AND(I28=5),'MATRIZ DE CALIFICACIÓN'!$J$14,""))))</f>
        <v>0</v>
      </c>
    </row>
    <row r="29" spans="1:21" ht="28.5" customHeight="1">
      <c r="A29" s="52" t="s">
        <v>111</v>
      </c>
      <c r="C29" s="219" t="s">
        <v>107</v>
      </c>
      <c r="D29" s="71" t="s">
        <v>34</v>
      </c>
      <c r="E29" s="72" t="s">
        <v>98</v>
      </c>
      <c r="F29" s="73" t="s">
        <v>101</v>
      </c>
      <c r="G29" s="52"/>
      <c r="H29" s="58"/>
      <c r="Q29" s="59"/>
      <c r="R29" s="60"/>
      <c r="S29" s="60"/>
      <c r="T29" s="60"/>
      <c r="U29" s="60"/>
    </row>
    <row r="30" spans="1:21" ht="35.25" customHeight="1" thickBot="1">
      <c r="A30" s="52"/>
      <c r="C30" s="220"/>
      <c r="D30" s="61" t="s">
        <v>35</v>
      </c>
      <c r="E30" s="62" t="s">
        <v>108</v>
      </c>
      <c r="F30" s="63" t="s">
        <v>97</v>
      </c>
      <c r="G30" s="64"/>
      <c r="Q30" s="59"/>
      <c r="R30" s="60"/>
      <c r="S30" s="60"/>
      <c r="T30" s="60"/>
      <c r="U30" s="60"/>
    </row>
    <row r="31" spans="1:21" ht="33" customHeight="1">
      <c r="A31" s="52"/>
      <c r="C31" s="65"/>
      <c r="D31" s="66"/>
      <c r="E31" s="66"/>
      <c r="F31" s="66"/>
      <c r="G31" s="66"/>
      <c r="Q31" s="59"/>
      <c r="R31" s="60"/>
      <c r="S31" s="60"/>
      <c r="T31" s="60"/>
      <c r="U31" s="60"/>
    </row>
    <row r="32" spans="1:21" ht="40.5" customHeight="1">
      <c r="A32" s="52"/>
      <c r="C32" s="196" t="s">
        <v>227</v>
      </c>
      <c r="D32" s="197"/>
      <c r="E32" s="197"/>
      <c r="F32" s="197"/>
      <c r="G32" s="197"/>
      <c r="H32" s="197"/>
      <c r="I32" s="197"/>
      <c r="J32" s="197"/>
      <c r="K32" s="197"/>
      <c r="L32" s="197"/>
      <c r="M32" s="197"/>
      <c r="N32" s="197"/>
      <c r="O32" s="197"/>
      <c r="Q32" s="59"/>
      <c r="R32" s="60"/>
      <c r="S32" s="60"/>
      <c r="T32" s="60"/>
      <c r="U32" s="60"/>
    </row>
    <row r="33" spans="1:21" ht="14.25" hidden="1">
      <c r="A33" s="52"/>
      <c r="C33" s="65"/>
      <c r="D33" s="66"/>
      <c r="E33" s="66"/>
      <c r="F33" s="66"/>
      <c r="G33" s="66"/>
      <c r="Q33" s="59"/>
      <c r="R33" s="60"/>
      <c r="S33" s="60"/>
      <c r="T33" s="60"/>
      <c r="U33" s="60"/>
    </row>
    <row r="34" spans="1:21" ht="15" hidden="1" thickBot="1">
      <c r="A34" s="74"/>
      <c r="Q34" s="59"/>
      <c r="R34" s="60"/>
      <c r="S34" s="60"/>
      <c r="T34" s="60"/>
      <c r="U34" s="60"/>
    </row>
    <row r="35" spans="17:21" ht="14.25">
      <c r="Q35" s="59"/>
      <c r="R35" s="60"/>
      <c r="S35" s="59"/>
      <c r="T35" s="60"/>
      <c r="U35" s="60"/>
    </row>
    <row r="36" spans="17:21" ht="14.25">
      <c r="Q36" s="59"/>
      <c r="R36" s="59"/>
      <c r="S36" s="59"/>
      <c r="T36" s="59"/>
      <c r="U36" s="67"/>
    </row>
    <row r="37" spans="17:21" ht="14.25">
      <c r="Q37" s="59"/>
      <c r="R37" s="59"/>
      <c r="S37" s="59"/>
      <c r="T37" s="59"/>
      <c r="U37" s="67"/>
    </row>
    <row r="38" spans="17:21" ht="14.25">
      <c r="Q38" s="59"/>
      <c r="R38" s="59"/>
      <c r="S38" s="59"/>
      <c r="T38" s="59"/>
      <c r="U38" s="67"/>
    </row>
    <row r="39" spans="17:21" ht="14.25">
      <c r="Q39" s="59"/>
      <c r="R39" s="60"/>
      <c r="S39" s="59"/>
      <c r="T39" s="59"/>
      <c r="U39" s="67"/>
    </row>
  </sheetData>
  <sheetProtection formatCells="0" formatColumns="0" formatRows="0" insertColumns="0" insertRows="0" insertHyperlinks="0" deleteColumns="0" deleteRows="0" sort="0" autoFilter="0" pivotTables="0"/>
  <mergeCells count="32">
    <mergeCell ref="O4:O5"/>
    <mergeCell ref="O6:O7"/>
    <mergeCell ref="O8:O9"/>
    <mergeCell ref="O10:O11"/>
    <mergeCell ref="P4:P5"/>
    <mergeCell ref="P6:P7"/>
    <mergeCell ref="P8:P9"/>
    <mergeCell ref="C11:D11"/>
    <mergeCell ref="B13:G13"/>
    <mergeCell ref="E2:N9"/>
    <mergeCell ref="A2:D9"/>
    <mergeCell ref="O2:O3"/>
    <mergeCell ref="P2:P3"/>
    <mergeCell ref="A13:A15"/>
    <mergeCell ref="H13:K13"/>
    <mergeCell ref="G14:G15"/>
    <mergeCell ref="M14:M15"/>
    <mergeCell ref="A16:A28"/>
    <mergeCell ref="L13:P13"/>
    <mergeCell ref="B14:B15"/>
    <mergeCell ref="L14:L15"/>
    <mergeCell ref="C29:C30"/>
    <mergeCell ref="D14:D15"/>
    <mergeCell ref="K14:K15"/>
    <mergeCell ref="C32:O32"/>
    <mergeCell ref="F14:F15"/>
    <mergeCell ref="P14:P15"/>
    <mergeCell ref="C14:C15"/>
    <mergeCell ref="E14:E15"/>
    <mergeCell ref="N14:N15"/>
    <mergeCell ref="O14:O15"/>
    <mergeCell ref="H14:J14"/>
  </mergeCells>
  <conditionalFormatting sqref="J16:J17 K17 J20:K20 K28">
    <cfRule type="cellIs" priority="197" dxfId="10" operator="equal" stopIfTrue="1">
      <formula>"Riesgo Aceptable"</formula>
    </cfRule>
    <cfRule type="cellIs" priority="198" dxfId="9" operator="equal" stopIfTrue="1">
      <formula>"Riesgo Tolerable"</formula>
    </cfRule>
    <cfRule type="cellIs" priority="199" dxfId="8" operator="equal" stopIfTrue="1">
      <formula>"Riesgo Moderado"</formula>
    </cfRule>
  </conditionalFormatting>
  <conditionalFormatting sqref="K16:K17 K20 K27:K28">
    <cfRule type="containsText" priority="196" dxfId="7" operator="containsText" stopIfTrue="1" text="BAJO">
      <formula>NOT(ISERROR(SEARCH("BAJO",K16)))</formula>
    </cfRule>
  </conditionalFormatting>
  <conditionalFormatting sqref="K16:K17 K20 K27:K28">
    <cfRule type="containsText" priority="192" dxfId="6" operator="containsText" stopIfTrue="1" text="ALTO">
      <formula>NOT(ISERROR(SEARCH("ALTO",K16)))</formula>
    </cfRule>
    <cfRule type="containsText" priority="193" dxfId="5" operator="containsText" stopIfTrue="1" text="EXTREMO">
      <formula>NOT(ISERROR(SEARCH("EXTREMO",K16)))</formula>
    </cfRule>
    <cfRule type="containsText" priority="194" dxfId="4" operator="containsText" stopIfTrue="1" text="MODERADO">
      <formula>NOT(ISERROR(SEARCH("MODERADO",K16)))</formula>
    </cfRule>
  </conditionalFormatting>
  <conditionalFormatting sqref="H16">
    <cfRule type="expression" priority="201" dxfId="1" stopIfTrue="1">
      <formula>$W16</formula>
    </cfRule>
    <cfRule type="expression" priority="202" dxfId="0" stopIfTrue="1">
      <formula>$V16</formula>
    </cfRule>
  </conditionalFormatting>
  <conditionalFormatting sqref="H17">
    <cfRule type="expression" priority="169" dxfId="1" stopIfTrue="1">
      <formula>$W17</formula>
    </cfRule>
    <cfRule type="expression" priority="170" dxfId="0" stopIfTrue="1">
      <formula>$V17</formula>
    </cfRule>
  </conditionalFormatting>
  <conditionalFormatting sqref="H20">
    <cfRule type="expression" priority="164" dxfId="1" stopIfTrue="1">
      <formula>$W20</formula>
    </cfRule>
    <cfRule type="expression" priority="165" dxfId="0" stopIfTrue="1">
      <formula>$V20</formula>
    </cfRule>
  </conditionalFormatting>
  <conditionalFormatting sqref="I16">
    <cfRule type="expression" priority="160" dxfId="1" stopIfTrue="1">
      <formula>$Y16</formula>
    </cfRule>
    <cfRule type="expression" priority="161" dxfId="0" stopIfTrue="1">
      <formula>$X16</formula>
    </cfRule>
  </conditionalFormatting>
  <conditionalFormatting sqref="I17">
    <cfRule type="expression" priority="158" dxfId="1" stopIfTrue="1">
      <formula>$Y17</formula>
    </cfRule>
    <cfRule type="expression" priority="159" dxfId="0" stopIfTrue="1">
      <formula>$X17</formula>
    </cfRule>
  </conditionalFormatting>
  <conditionalFormatting sqref="I20">
    <cfRule type="expression" priority="154" dxfId="1" stopIfTrue="1">
      <formula>$Y20</formula>
    </cfRule>
    <cfRule type="expression" priority="155" dxfId="0" stopIfTrue="1">
      <formula>$X20</formula>
    </cfRule>
  </conditionalFormatting>
  <conditionalFormatting sqref="J21:K21">
    <cfRule type="cellIs" priority="138" dxfId="10" operator="equal" stopIfTrue="1">
      <formula>"Riesgo Aceptable"</formula>
    </cfRule>
    <cfRule type="cellIs" priority="139" dxfId="9" operator="equal" stopIfTrue="1">
      <formula>"Riesgo Tolerable"</formula>
    </cfRule>
    <cfRule type="cellIs" priority="140" dxfId="8" operator="equal" stopIfTrue="1">
      <formula>"Riesgo Moderado"</formula>
    </cfRule>
  </conditionalFormatting>
  <conditionalFormatting sqref="K21">
    <cfRule type="containsText" priority="137" dxfId="7" operator="containsText" stopIfTrue="1" text="BAJO">
      <formula>NOT(ISERROR(SEARCH("BAJO",K21)))</formula>
    </cfRule>
  </conditionalFormatting>
  <conditionalFormatting sqref="K21">
    <cfRule type="containsText" priority="134" dxfId="6" operator="containsText" stopIfTrue="1" text="ALTO">
      <formula>NOT(ISERROR(SEARCH("ALTO",K21)))</formula>
    </cfRule>
    <cfRule type="containsText" priority="135" dxfId="5" operator="containsText" stopIfTrue="1" text="EXTREMO">
      <formula>NOT(ISERROR(SEARCH("EXTREMO",K21)))</formula>
    </cfRule>
    <cfRule type="containsText" priority="136" dxfId="4" operator="containsText" stopIfTrue="1" text="MODERADO">
      <formula>NOT(ISERROR(SEARCH("MODERADO",K21)))</formula>
    </cfRule>
  </conditionalFormatting>
  <conditionalFormatting sqref="H21">
    <cfRule type="expression" priority="132" dxfId="1" stopIfTrue="1">
      <formula>$W21</formula>
    </cfRule>
    <cfRule type="expression" priority="133" dxfId="0" stopIfTrue="1">
      <formula>$V21</formula>
    </cfRule>
  </conditionalFormatting>
  <conditionalFormatting sqref="I21">
    <cfRule type="expression" priority="130" dxfId="1" stopIfTrue="1">
      <formula>$Y21</formula>
    </cfRule>
    <cfRule type="expression" priority="131" dxfId="0" stopIfTrue="1">
      <formula>$X21</formula>
    </cfRule>
  </conditionalFormatting>
  <conditionalFormatting sqref="J27:K27 J28">
    <cfRule type="cellIs" priority="116" dxfId="10" operator="equal" stopIfTrue="1">
      <formula>"Riesgo Aceptable"</formula>
    </cfRule>
    <cfRule type="cellIs" priority="117" dxfId="9" operator="equal" stopIfTrue="1">
      <formula>"Riesgo Tolerable"</formula>
    </cfRule>
    <cfRule type="cellIs" priority="118" dxfId="8" operator="equal" stopIfTrue="1">
      <formula>"Riesgo Moderado"</formula>
    </cfRule>
  </conditionalFormatting>
  <conditionalFormatting sqref="H27">
    <cfRule type="expression" priority="110" dxfId="1" stopIfTrue="1">
      <formula>$W27</formula>
    </cfRule>
    <cfRule type="expression" priority="111" dxfId="0" stopIfTrue="1">
      <formula>$V27</formula>
    </cfRule>
  </conditionalFormatting>
  <conditionalFormatting sqref="I27">
    <cfRule type="expression" priority="108" dxfId="1" stopIfTrue="1">
      <formula>$Y27</formula>
    </cfRule>
    <cfRule type="expression" priority="109" dxfId="0" stopIfTrue="1">
      <formula>$X27</formula>
    </cfRule>
  </conditionalFormatting>
  <conditionalFormatting sqref="J18:K18">
    <cfRule type="cellIs" priority="72" dxfId="10" operator="equal" stopIfTrue="1">
      <formula>"Riesgo Aceptable"</formula>
    </cfRule>
    <cfRule type="cellIs" priority="73" dxfId="9" operator="equal" stopIfTrue="1">
      <formula>"Riesgo Tolerable"</formula>
    </cfRule>
    <cfRule type="cellIs" priority="74" dxfId="8" operator="equal" stopIfTrue="1">
      <formula>"Riesgo Moderado"</formula>
    </cfRule>
  </conditionalFormatting>
  <conditionalFormatting sqref="K18">
    <cfRule type="containsText" priority="71" dxfId="7" operator="containsText" stopIfTrue="1" text="BAJO">
      <formula>NOT(ISERROR(SEARCH("BAJO",K18)))</formula>
    </cfRule>
  </conditionalFormatting>
  <conditionalFormatting sqref="K18">
    <cfRule type="containsText" priority="68" dxfId="6" operator="containsText" stopIfTrue="1" text="ALTO">
      <formula>NOT(ISERROR(SEARCH("ALTO",K18)))</formula>
    </cfRule>
    <cfRule type="containsText" priority="69" dxfId="5" operator="containsText" stopIfTrue="1" text="EXTREMO">
      <formula>NOT(ISERROR(SEARCH("EXTREMO",K18)))</formula>
    </cfRule>
    <cfRule type="containsText" priority="70" dxfId="4" operator="containsText" stopIfTrue="1" text="MODERADO">
      <formula>NOT(ISERROR(SEARCH("MODERADO",K18)))</formula>
    </cfRule>
  </conditionalFormatting>
  <conditionalFormatting sqref="H18">
    <cfRule type="expression" priority="66" dxfId="1" stopIfTrue="1">
      <formula>$W18</formula>
    </cfRule>
    <cfRule type="expression" priority="67" dxfId="0" stopIfTrue="1">
      <formula>$V18</formula>
    </cfRule>
  </conditionalFormatting>
  <conditionalFormatting sqref="I18">
    <cfRule type="expression" priority="64" dxfId="1" stopIfTrue="1">
      <formula>$Y18</formula>
    </cfRule>
    <cfRule type="expression" priority="65" dxfId="0" stopIfTrue="1">
      <formula>$X18</formula>
    </cfRule>
  </conditionalFormatting>
  <conditionalFormatting sqref="I28">
    <cfRule type="expression" priority="58" dxfId="1" stopIfTrue="1">
      <formula>'AP-SIG-RG-15'!#REF!</formula>
    </cfRule>
    <cfRule type="expression" priority="59" dxfId="0" stopIfTrue="1">
      <formula>'AP-SIG-RG-15'!#REF!</formula>
    </cfRule>
  </conditionalFormatting>
  <conditionalFormatting sqref="H28">
    <cfRule type="expression" priority="60" dxfId="1" stopIfTrue="1">
      <formula>'AP-SIG-RG-15'!#REF!</formula>
    </cfRule>
    <cfRule type="expression" priority="61" dxfId="0" stopIfTrue="1">
      <formula>'AP-SIG-RG-15'!#REF!</formula>
    </cfRule>
  </conditionalFormatting>
  <conditionalFormatting sqref="J22:J23 K23 J25:K25">
    <cfRule type="cellIs" priority="48" dxfId="10" operator="equal" stopIfTrue="1">
      <formula>"Riesgo Aceptable"</formula>
    </cfRule>
    <cfRule type="cellIs" priority="49" dxfId="9" operator="equal" stopIfTrue="1">
      <formula>"Riesgo Tolerable"</formula>
    </cfRule>
    <cfRule type="cellIs" priority="50" dxfId="8" operator="equal" stopIfTrue="1">
      <formula>"Riesgo Moderado"</formula>
    </cfRule>
  </conditionalFormatting>
  <conditionalFormatting sqref="K22:K23 K25">
    <cfRule type="containsText" priority="47" dxfId="7" operator="containsText" stopIfTrue="1" text="BAJO">
      <formula>NOT(ISERROR(SEARCH("BAJO",K22)))</formula>
    </cfRule>
  </conditionalFormatting>
  <conditionalFormatting sqref="K22:K23 K25">
    <cfRule type="containsText" priority="44" dxfId="6" operator="containsText" stopIfTrue="1" text="ALTO">
      <formula>NOT(ISERROR(SEARCH("ALTO",K22)))</formula>
    </cfRule>
    <cfRule type="containsText" priority="45" dxfId="5" operator="containsText" stopIfTrue="1" text="EXTREMO">
      <formula>NOT(ISERROR(SEARCH("EXTREMO",K22)))</formula>
    </cfRule>
    <cfRule type="containsText" priority="46" dxfId="4" operator="containsText" stopIfTrue="1" text="MODERADO">
      <formula>NOT(ISERROR(SEARCH("MODERADO",K22)))</formula>
    </cfRule>
  </conditionalFormatting>
  <conditionalFormatting sqref="H22">
    <cfRule type="expression" priority="51" dxfId="1" stopIfTrue="1">
      <formula>$W22</formula>
    </cfRule>
    <cfRule type="expression" priority="52" dxfId="0" stopIfTrue="1">
      <formula>$V22</formula>
    </cfRule>
  </conditionalFormatting>
  <conditionalFormatting sqref="H23">
    <cfRule type="expression" priority="42" dxfId="1" stopIfTrue="1">
      <formula>$W23</formula>
    </cfRule>
    <cfRule type="expression" priority="43" dxfId="0" stopIfTrue="1">
      <formula>$V23</formula>
    </cfRule>
  </conditionalFormatting>
  <conditionalFormatting sqref="H25">
    <cfRule type="expression" priority="40" dxfId="1" stopIfTrue="1">
      <formula>$W25</formula>
    </cfRule>
    <cfRule type="expression" priority="41" dxfId="0" stopIfTrue="1">
      <formula>$V25</formula>
    </cfRule>
  </conditionalFormatting>
  <conditionalFormatting sqref="I22">
    <cfRule type="expression" priority="38" dxfId="1" stopIfTrue="1">
      <formula>$Y22</formula>
    </cfRule>
    <cfRule type="expression" priority="39" dxfId="0" stopIfTrue="1">
      <formula>$X22</formula>
    </cfRule>
  </conditionalFormatting>
  <conditionalFormatting sqref="I23">
    <cfRule type="expression" priority="36" dxfId="1" stopIfTrue="1">
      <formula>$Y23</formula>
    </cfRule>
    <cfRule type="expression" priority="37" dxfId="0" stopIfTrue="1">
      <formula>$X23</formula>
    </cfRule>
  </conditionalFormatting>
  <conditionalFormatting sqref="I25">
    <cfRule type="expression" priority="34" dxfId="1" stopIfTrue="1">
      <formula>$Y25</formula>
    </cfRule>
    <cfRule type="expression" priority="35" dxfId="0" stopIfTrue="1">
      <formula>$X25</formula>
    </cfRule>
  </conditionalFormatting>
  <conditionalFormatting sqref="J24:K24">
    <cfRule type="cellIs" priority="31" dxfId="10" operator="equal" stopIfTrue="1">
      <formula>"Riesgo Aceptable"</formula>
    </cfRule>
    <cfRule type="cellIs" priority="32" dxfId="9" operator="equal" stopIfTrue="1">
      <formula>"Riesgo Tolerable"</formula>
    </cfRule>
    <cfRule type="cellIs" priority="33" dxfId="8" operator="equal" stopIfTrue="1">
      <formula>"Riesgo Moderado"</formula>
    </cfRule>
  </conditionalFormatting>
  <conditionalFormatting sqref="K24">
    <cfRule type="containsText" priority="30" dxfId="7" operator="containsText" stopIfTrue="1" text="BAJO">
      <formula>NOT(ISERROR(SEARCH("BAJO",K24)))</formula>
    </cfRule>
  </conditionalFormatting>
  <conditionalFormatting sqref="K24">
    <cfRule type="containsText" priority="27" dxfId="6" operator="containsText" stopIfTrue="1" text="ALTO">
      <formula>NOT(ISERROR(SEARCH("ALTO",K24)))</formula>
    </cfRule>
    <cfRule type="containsText" priority="28" dxfId="5" operator="containsText" stopIfTrue="1" text="EXTREMO">
      <formula>NOT(ISERROR(SEARCH("EXTREMO",K24)))</formula>
    </cfRule>
    <cfRule type="containsText" priority="29" dxfId="4" operator="containsText" stopIfTrue="1" text="MODERADO">
      <formula>NOT(ISERROR(SEARCH("MODERADO",K24)))</formula>
    </cfRule>
  </conditionalFormatting>
  <conditionalFormatting sqref="H24">
    <cfRule type="expression" priority="25" dxfId="1" stopIfTrue="1">
      <formula>$W24</formula>
    </cfRule>
    <cfRule type="expression" priority="26" dxfId="0" stopIfTrue="1">
      <formula>$V24</formula>
    </cfRule>
  </conditionalFormatting>
  <conditionalFormatting sqref="I24">
    <cfRule type="expression" priority="23" dxfId="1" stopIfTrue="1">
      <formula>$Y24</formula>
    </cfRule>
    <cfRule type="expression" priority="24" dxfId="0" stopIfTrue="1">
      <formula>$X24</formula>
    </cfRule>
  </conditionalFormatting>
  <conditionalFormatting sqref="J19:K19">
    <cfRule type="cellIs" priority="20" dxfId="10" operator="equal" stopIfTrue="1">
      <formula>"Riesgo Aceptable"</formula>
    </cfRule>
    <cfRule type="cellIs" priority="21" dxfId="9" operator="equal" stopIfTrue="1">
      <formula>"Riesgo Tolerable"</formula>
    </cfRule>
    <cfRule type="cellIs" priority="22" dxfId="8" operator="equal" stopIfTrue="1">
      <formula>"Riesgo Moderado"</formula>
    </cfRule>
  </conditionalFormatting>
  <conditionalFormatting sqref="K19">
    <cfRule type="containsText" priority="19" dxfId="7" operator="containsText" stopIfTrue="1" text="BAJO">
      <formula>NOT(ISERROR(SEARCH("BAJO",K19)))</formula>
    </cfRule>
  </conditionalFormatting>
  <conditionalFormatting sqref="K19">
    <cfRule type="containsText" priority="16" dxfId="6" operator="containsText" stopIfTrue="1" text="ALTO">
      <formula>NOT(ISERROR(SEARCH("ALTO",K19)))</formula>
    </cfRule>
    <cfRule type="containsText" priority="17" dxfId="5" operator="containsText" stopIfTrue="1" text="EXTREMO">
      <formula>NOT(ISERROR(SEARCH("EXTREMO",K19)))</formula>
    </cfRule>
    <cfRule type="containsText" priority="18" dxfId="4" operator="containsText" stopIfTrue="1" text="MODERADO">
      <formula>NOT(ISERROR(SEARCH("MODERADO",K19)))</formula>
    </cfRule>
  </conditionalFormatting>
  <conditionalFormatting sqref="H19">
    <cfRule type="expression" priority="14" dxfId="1" stopIfTrue="1">
      <formula>$W19</formula>
    </cfRule>
    <cfRule type="expression" priority="15" dxfId="0" stopIfTrue="1">
      <formula>$V19</formula>
    </cfRule>
  </conditionalFormatting>
  <conditionalFormatting sqref="I19">
    <cfRule type="expression" priority="12" dxfId="1" stopIfTrue="1">
      <formula>$Y19</formula>
    </cfRule>
    <cfRule type="expression" priority="13" dxfId="0" stopIfTrue="1">
      <formula>$X19</formula>
    </cfRule>
  </conditionalFormatting>
  <conditionalFormatting sqref="J26:K26">
    <cfRule type="cellIs" priority="9" dxfId="10" operator="equal" stopIfTrue="1">
      <formula>"Riesgo Aceptable"</formula>
    </cfRule>
    <cfRule type="cellIs" priority="10" dxfId="9" operator="equal" stopIfTrue="1">
      <formula>"Riesgo Tolerable"</formula>
    </cfRule>
    <cfRule type="cellIs" priority="11" dxfId="8" operator="equal" stopIfTrue="1">
      <formula>"Riesgo Moderado"</formula>
    </cfRule>
  </conditionalFormatting>
  <conditionalFormatting sqref="K26">
    <cfRule type="containsText" priority="8" dxfId="7" operator="containsText" stopIfTrue="1" text="BAJO">
      <formula>NOT(ISERROR(SEARCH("BAJO",K26)))</formula>
    </cfRule>
  </conditionalFormatting>
  <conditionalFormatting sqref="K26">
    <cfRule type="containsText" priority="5" dxfId="6" operator="containsText" stopIfTrue="1" text="ALTO">
      <formula>NOT(ISERROR(SEARCH("ALTO",K26)))</formula>
    </cfRule>
    <cfRule type="containsText" priority="6" dxfId="5" operator="containsText" stopIfTrue="1" text="EXTREMO">
      <formula>NOT(ISERROR(SEARCH("EXTREMO",K26)))</formula>
    </cfRule>
    <cfRule type="containsText" priority="7" dxfId="4" operator="containsText" stopIfTrue="1" text="MODERADO">
      <formula>NOT(ISERROR(SEARCH("MODERADO",K26)))</formula>
    </cfRule>
  </conditionalFormatting>
  <conditionalFormatting sqref="H26">
    <cfRule type="expression" priority="3" dxfId="1" stopIfTrue="1">
      <formula>$W26</formula>
    </cfRule>
    <cfRule type="expression" priority="4" dxfId="0" stopIfTrue="1">
      <formula>$V26</formula>
    </cfRule>
  </conditionalFormatting>
  <conditionalFormatting sqref="I26">
    <cfRule type="expression" priority="1" dxfId="1" stopIfTrue="1">
      <formula>$Y26</formula>
    </cfRule>
    <cfRule type="expression" priority="2" dxfId="0" stopIfTrue="1">
      <formula>$X26</formula>
    </cfRule>
  </conditionalFormatting>
  <dataValidations count="1">
    <dataValidation type="custom" allowBlank="1" showInputMessage="1" showErrorMessage="1" errorTitle="DAÑO EN CONFIGURACIÓN" error="Está alterando las fórmulas automáticas del libro, por favor no lo haga pues dañará la configuración.&#10;Oprima &quot;CANCELAR&quot;" sqref="Q16:Y28 J16:K28">
      <formula1>""</formula1>
    </dataValidation>
  </dataValidations>
  <printOptions/>
  <pageMargins left="0.7874015748031497" right="0.5905511811023623" top="0.7874015748031497" bottom="0.7874015748031497" header="0.31496062992125984" footer="0.31496062992125984"/>
  <pageSetup horizontalDpi="600" verticalDpi="600" orientation="landscape" paperSize="5" scale="53" r:id="rId2"/>
  <headerFooter alignWithMargins="0">
    <oddFooter>&amp;L&amp;9P: Probabilidad
Po:Posible
CAS:Casi Seguro&amp;C&amp;9I: Impacto
INA: Inaceptable
INT: Intolerable&amp;R&amp;9C:Calificación
</oddFooter>
  </headerFooter>
  <rowBreaks count="2" manualBreakCount="2">
    <brk id="25" max="16" man="1"/>
    <brk id="32" max="16" man="1"/>
  </rowBreaks>
  <ignoredErrors>
    <ignoredError sqref="K20 K16:K1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Rangel Jaimes</dc:creator>
  <cp:keywords/>
  <dc:description/>
  <cp:lastModifiedBy>Jorge Alberto Delgado Jaimes</cp:lastModifiedBy>
  <cp:lastPrinted>2021-04-08T12:19:40Z</cp:lastPrinted>
  <dcterms:created xsi:type="dcterms:W3CDTF">2014-09-11T21:47:19Z</dcterms:created>
  <dcterms:modified xsi:type="dcterms:W3CDTF">2021-04-09T21:17:10Z</dcterms:modified>
  <cp:category/>
  <cp:version/>
  <cp:contentType/>
  <cp:contentStatus/>
</cp:coreProperties>
</file>